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son\Desktop\"/>
    </mc:Choice>
  </mc:AlternateContent>
  <xr:revisionPtr revIDLastSave="0" documentId="13_ncr:1_{8FFEDD3A-FD3E-48B9-8386-09677D11FAE7}" xr6:coauthVersionLast="47" xr6:coauthVersionMax="47" xr10:uidLastSave="{00000000-0000-0000-0000-000000000000}"/>
  <bookViews>
    <workbookView xWindow="-110" yWindow="-110" windowWidth="19420" windowHeight="10420" xr2:uid="{68603D1D-EBB0-411F-B29F-4EA09E689922}"/>
  </bookViews>
  <sheets>
    <sheet name="M31 Reference Profile" sheetId="6" r:id="rId1"/>
    <sheet name="M33 Reference Profile" sheetId="21" r:id="rId2"/>
    <sheet name="M101 Reference Profile" sheetId="22" r:id="rId3"/>
    <sheet name="M81 Reference Profile" sheetId="23" r:id="rId4"/>
    <sheet name="M74 Reference Profile" sheetId="24" r:id="rId5"/>
    <sheet name="IC10 Reference Profile" sheetId="25" r:id="rId6"/>
    <sheet name="NGC2403 Reference Profile" sheetId="26" r:id="rId7"/>
    <sheet name="Holmberg II Reference Profile" sheetId="27" r:id="rId8"/>
    <sheet name="6Sep24" sheetId="14" r:id="rId9"/>
    <sheet name="Analysis" sheetId="2" r:id="rId10"/>
    <sheet name="plot" sheetId="4" r:id="rId11"/>
    <sheet name="flattened" sheetId="8" r:id="rId12"/>
    <sheet name="compare" sheetId="9" r:id="rId13"/>
    <sheet name="final plot" sheetId="2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27" l="1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2" i="27"/>
  <c r="A30" i="26" l="1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C16" i="25" l="1"/>
  <c r="A16" i="25"/>
  <c r="C15" i="25"/>
  <c r="A15" i="25"/>
  <c r="C14" i="25"/>
  <c r="A14" i="25"/>
  <c r="C13" i="25"/>
  <c r="A13" i="25"/>
  <c r="C12" i="25"/>
  <c r="A12" i="25"/>
  <c r="C11" i="25"/>
  <c r="A11" i="25"/>
  <c r="C10" i="25"/>
  <c r="A10" i="25"/>
  <c r="C9" i="25"/>
  <c r="A9" i="25"/>
  <c r="C8" i="25"/>
  <c r="A8" i="25"/>
  <c r="C7" i="25"/>
  <c r="A7" i="25"/>
  <c r="C6" i="25"/>
  <c r="A6" i="25"/>
  <c r="C5" i="25"/>
  <c r="A5" i="25"/>
  <c r="C4" i="25"/>
  <c r="A4" i="25"/>
  <c r="C3" i="25"/>
  <c r="A3" i="25"/>
  <c r="C2" i="25"/>
  <c r="A2" i="25"/>
  <c r="A30" i="24" l="1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A2" i="24"/>
  <c r="A21" i="23" l="1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2" i="23"/>
  <c r="A34" i="22" l="1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2" i="22"/>
  <c r="A28" i="21" l="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G4" i="2" l="1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  <c r="G112" i="2"/>
  <c r="H112" i="2"/>
  <c r="I112" i="2"/>
  <c r="G113" i="2"/>
  <c r="H113" i="2"/>
  <c r="I113" i="2"/>
  <c r="G114" i="2"/>
  <c r="H114" i="2"/>
  <c r="I114" i="2"/>
  <c r="G115" i="2"/>
  <c r="H115" i="2"/>
  <c r="I115" i="2"/>
  <c r="G116" i="2"/>
  <c r="H116" i="2"/>
  <c r="I116" i="2"/>
  <c r="G117" i="2"/>
  <c r="H117" i="2"/>
  <c r="I117" i="2"/>
  <c r="G118" i="2"/>
  <c r="H118" i="2"/>
  <c r="I118" i="2"/>
  <c r="G119" i="2"/>
  <c r="H119" i="2"/>
  <c r="I119" i="2"/>
  <c r="G120" i="2"/>
  <c r="H120" i="2"/>
  <c r="I120" i="2"/>
  <c r="G121" i="2"/>
  <c r="H121" i="2"/>
  <c r="I121" i="2"/>
  <c r="G122" i="2"/>
  <c r="H122" i="2"/>
  <c r="I122" i="2"/>
  <c r="G123" i="2"/>
  <c r="H123" i="2"/>
  <c r="I123" i="2"/>
  <c r="G124" i="2"/>
  <c r="H124" i="2"/>
  <c r="I124" i="2"/>
  <c r="G125" i="2"/>
  <c r="H125" i="2"/>
  <c r="I125" i="2"/>
  <c r="G126" i="2"/>
  <c r="H126" i="2"/>
  <c r="I126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3" i="2"/>
  <c r="H3" i="2"/>
  <c r="G3" i="2"/>
  <c r="A130" i="14"/>
  <c r="E3" i="2" l="1"/>
  <c r="C3" i="2" s="1"/>
  <c r="E129" i="2"/>
  <c r="C129" i="2" s="1"/>
  <c r="E130" i="2"/>
  <c r="C130" i="2" s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3" i="14"/>
  <c r="B1" i="8"/>
  <c r="A1" i="8"/>
  <c r="A2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E122" i="2" l="1"/>
  <c r="C122" i="2" s="1"/>
  <c r="E118" i="2"/>
  <c r="C118" i="2" s="1"/>
  <c r="E114" i="2"/>
  <c r="C114" i="2" s="1"/>
  <c r="E106" i="2"/>
  <c r="C106" i="2" s="1"/>
  <c r="E86" i="2"/>
  <c r="C86" i="2" s="1"/>
  <c r="E42" i="2"/>
  <c r="C42" i="2" s="1"/>
  <c r="E38" i="2"/>
  <c r="C38" i="2" s="1"/>
  <c r="E34" i="2"/>
  <c r="C34" i="2" s="1"/>
  <c r="E30" i="2"/>
  <c r="C30" i="2" s="1"/>
  <c r="E26" i="2"/>
  <c r="C26" i="2" s="1"/>
  <c r="E22" i="2"/>
  <c r="C22" i="2" s="1"/>
  <c r="E18" i="2"/>
  <c r="C18" i="2" s="1"/>
  <c r="E14" i="2"/>
  <c r="C14" i="2" s="1"/>
  <c r="E6" i="2"/>
  <c r="C6" i="2" s="1"/>
  <c r="E41" i="2"/>
  <c r="C41" i="2" s="1"/>
  <c r="E25" i="2"/>
  <c r="C25" i="2" s="1"/>
  <c r="E21" i="2"/>
  <c r="C21" i="2" s="1"/>
  <c r="E13" i="2"/>
  <c r="C13" i="2" s="1"/>
  <c r="E40" i="2"/>
  <c r="C40" i="2" s="1"/>
  <c r="E36" i="2"/>
  <c r="C36" i="2" s="1"/>
  <c r="E32" i="2"/>
  <c r="C32" i="2" s="1"/>
  <c r="E28" i="2"/>
  <c r="C28" i="2" s="1"/>
  <c r="E24" i="2"/>
  <c r="C24" i="2" s="1"/>
  <c r="E20" i="2"/>
  <c r="C20" i="2" s="1"/>
  <c r="E16" i="2"/>
  <c r="C16" i="2" s="1"/>
  <c r="E12" i="2"/>
  <c r="C12" i="2" s="1"/>
  <c r="E8" i="2"/>
  <c r="C8" i="2" s="1"/>
  <c r="E97" i="2"/>
  <c r="C97" i="2" s="1"/>
  <c r="E37" i="2"/>
  <c r="C37" i="2" s="1"/>
  <c r="E33" i="2"/>
  <c r="C33" i="2" s="1"/>
  <c r="E29" i="2"/>
  <c r="C29" i="2" s="1"/>
  <c r="E17" i="2"/>
  <c r="C17" i="2" s="1"/>
  <c r="E43" i="2"/>
  <c r="C43" i="2" s="1"/>
  <c r="E39" i="2"/>
  <c r="C39" i="2" s="1"/>
  <c r="E35" i="2"/>
  <c r="C35" i="2" s="1"/>
  <c r="E31" i="2"/>
  <c r="C31" i="2" s="1"/>
  <c r="E27" i="2"/>
  <c r="C27" i="2" s="1"/>
  <c r="E23" i="2"/>
  <c r="C23" i="2" s="1"/>
  <c r="E19" i="2"/>
  <c r="C19" i="2" s="1"/>
  <c r="E15" i="2"/>
  <c r="C15" i="2" s="1"/>
  <c r="E126" i="2"/>
  <c r="C126" i="2" s="1"/>
  <c r="E110" i="2"/>
  <c r="C110" i="2" s="1"/>
  <c r="E54" i="2"/>
  <c r="C54" i="2" s="1"/>
  <c r="E47" i="2"/>
  <c r="C47" i="2" s="1"/>
  <c r="E128" i="2"/>
  <c r="C128" i="2" s="1"/>
  <c r="E127" i="2"/>
  <c r="C127" i="2" s="1"/>
  <c r="E125" i="2"/>
  <c r="C125" i="2" s="1"/>
  <c r="E124" i="2"/>
  <c r="C124" i="2" s="1"/>
  <c r="E123" i="2"/>
  <c r="C123" i="2" s="1"/>
  <c r="E121" i="2"/>
  <c r="C121" i="2" s="1"/>
  <c r="E120" i="2"/>
  <c r="C120" i="2" s="1"/>
  <c r="E119" i="2"/>
  <c r="C119" i="2" s="1"/>
  <c r="E117" i="2"/>
  <c r="C117" i="2" s="1"/>
  <c r="E116" i="2"/>
  <c r="C116" i="2" s="1"/>
  <c r="E115" i="2"/>
  <c r="C115" i="2" s="1"/>
  <c r="E113" i="2"/>
  <c r="C113" i="2" s="1"/>
  <c r="E112" i="2"/>
  <c r="C112" i="2" s="1"/>
  <c r="E111" i="2"/>
  <c r="C111" i="2" s="1"/>
  <c r="E109" i="2"/>
  <c r="C109" i="2" s="1"/>
  <c r="E108" i="2"/>
  <c r="C108" i="2" s="1"/>
  <c r="E107" i="2"/>
  <c r="C107" i="2" s="1"/>
  <c r="E105" i="2"/>
  <c r="C105" i="2" s="1"/>
  <c r="E104" i="2"/>
  <c r="C104" i="2" s="1"/>
  <c r="E103" i="2"/>
  <c r="C103" i="2" s="1"/>
  <c r="E102" i="2"/>
  <c r="C102" i="2" s="1"/>
  <c r="E101" i="2"/>
  <c r="C101" i="2" s="1"/>
  <c r="E100" i="2"/>
  <c r="C100" i="2" s="1"/>
  <c r="E99" i="2"/>
  <c r="C99" i="2" s="1"/>
  <c r="E98" i="2"/>
  <c r="C98" i="2" s="1"/>
  <c r="E96" i="2"/>
  <c r="C96" i="2" s="1"/>
  <c r="E95" i="2"/>
  <c r="C95" i="2" s="1"/>
  <c r="E94" i="2"/>
  <c r="C94" i="2" s="1"/>
  <c r="E93" i="2"/>
  <c r="C93" i="2" s="1"/>
  <c r="E92" i="2"/>
  <c r="C92" i="2" s="1"/>
  <c r="E91" i="2"/>
  <c r="C91" i="2" s="1"/>
  <c r="E90" i="2"/>
  <c r="C90" i="2" s="1"/>
  <c r="E89" i="2"/>
  <c r="C89" i="2" s="1"/>
  <c r="E88" i="2"/>
  <c r="C88" i="2" s="1"/>
  <c r="E87" i="2"/>
  <c r="C87" i="2" s="1"/>
  <c r="E85" i="2"/>
  <c r="C85" i="2" s="1"/>
  <c r="E84" i="2"/>
  <c r="C84" i="2" s="1"/>
  <c r="E83" i="2"/>
  <c r="C83" i="2" s="1"/>
  <c r="E82" i="2"/>
  <c r="C82" i="2" s="1"/>
  <c r="E81" i="2"/>
  <c r="C81" i="2" s="1"/>
  <c r="E80" i="2"/>
  <c r="C80" i="2" s="1"/>
  <c r="E79" i="2"/>
  <c r="C79" i="2" s="1"/>
  <c r="E78" i="2"/>
  <c r="C78" i="2" s="1"/>
  <c r="E77" i="2"/>
  <c r="C77" i="2" s="1"/>
  <c r="E76" i="2"/>
  <c r="C76" i="2" s="1"/>
  <c r="E75" i="2"/>
  <c r="C75" i="2" s="1"/>
  <c r="E74" i="2"/>
  <c r="C74" i="2" s="1"/>
  <c r="E73" i="2"/>
  <c r="C73" i="2" s="1"/>
  <c r="E72" i="2"/>
  <c r="C72" i="2" s="1"/>
  <c r="E71" i="2"/>
  <c r="C71" i="2" s="1"/>
  <c r="E70" i="2"/>
  <c r="C70" i="2" s="1"/>
  <c r="E69" i="2"/>
  <c r="C69" i="2" s="1"/>
  <c r="E68" i="2"/>
  <c r="C68" i="2" s="1"/>
  <c r="E67" i="2"/>
  <c r="C67" i="2" s="1"/>
  <c r="E66" i="2"/>
  <c r="C66" i="2" s="1"/>
  <c r="E65" i="2"/>
  <c r="C65" i="2" s="1"/>
  <c r="E64" i="2"/>
  <c r="C64" i="2" s="1"/>
  <c r="E63" i="2"/>
  <c r="C63" i="2" s="1"/>
  <c r="E62" i="2"/>
  <c r="C62" i="2" s="1"/>
  <c r="E61" i="2"/>
  <c r="C61" i="2" s="1"/>
  <c r="E60" i="2"/>
  <c r="C60" i="2" s="1"/>
  <c r="E59" i="2"/>
  <c r="C59" i="2" s="1"/>
  <c r="E58" i="2"/>
  <c r="C58" i="2" s="1"/>
  <c r="E57" i="2"/>
  <c r="C57" i="2" s="1"/>
  <c r="E56" i="2"/>
  <c r="C56" i="2" s="1"/>
  <c r="E55" i="2"/>
  <c r="C55" i="2" s="1"/>
  <c r="E53" i="2"/>
  <c r="C53" i="2" s="1"/>
  <c r="E52" i="2"/>
  <c r="C52" i="2" s="1"/>
  <c r="E51" i="2"/>
  <c r="C51" i="2" s="1"/>
  <c r="E50" i="2"/>
  <c r="C50" i="2" s="1"/>
  <c r="E49" i="2"/>
  <c r="C49" i="2" s="1"/>
  <c r="E48" i="2"/>
  <c r="C48" i="2" s="1"/>
  <c r="E46" i="2"/>
  <c r="C46" i="2" s="1"/>
  <c r="E45" i="2"/>
  <c r="C45" i="2" s="1"/>
  <c r="E44" i="2"/>
  <c r="C44" i="2" s="1"/>
  <c r="E11" i="2"/>
  <c r="C11" i="2" s="1"/>
  <c r="E10" i="2"/>
  <c r="C10" i="2" s="1"/>
  <c r="E9" i="2"/>
  <c r="C9" i="2" s="1"/>
  <c r="E7" i="2"/>
  <c r="C7" i="2" s="1"/>
  <c r="E5" i="2"/>
  <c r="C5" i="2" s="1"/>
  <c r="E4" i="2"/>
  <c r="C4" i="2" s="1"/>
  <c r="A4" i="2"/>
  <c r="A5" i="2" s="1"/>
  <c r="D130" i="2" l="1"/>
  <c r="D3" i="2"/>
  <c r="A3" i="2"/>
  <c r="B3" i="2" s="1"/>
  <c r="B4" i="2"/>
  <c r="B5" i="2"/>
  <c r="A6" i="2"/>
  <c r="D129" i="2" l="1"/>
  <c r="D127" i="2"/>
  <c r="B126" i="8" s="1"/>
  <c r="D126" i="2"/>
  <c r="B125" i="8" s="1"/>
  <c r="D72" i="2"/>
  <c r="B71" i="8" s="1"/>
  <c r="D52" i="2"/>
  <c r="B51" i="8" s="1"/>
  <c r="D35" i="2"/>
  <c r="B34" i="8" s="1"/>
  <c r="D43" i="2"/>
  <c r="B42" i="8" s="1"/>
  <c r="D64" i="2"/>
  <c r="B63" i="8" s="1"/>
  <c r="D105" i="2"/>
  <c r="B104" i="8" s="1"/>
  <c r="D96" i="2"/>
  <c r="B95" i="8" s="1"/>
  <c r="D29" i="2"/>
  <c r="B28" i="8" s="1"/>
  <c r="D10" i="2"/>
  <c r="B9" i="8" s="1"/>
  <c r="D47" i="2"/>
  <c r="B46" i="8" s="1"/>
  <c r="D97" i="2"/>
  <c r="B96" i="8" s="1"/>
  <c r="D120" i="2"/>
  <c r="B119" i="8" s="1"/>
  <c r="D44" i="2"/>
  <c r="B43" i="8" s="1"/>
  <c r="D67" i="2"/>
  <c r="B66" i="8" s="1"/>
  <c r="D104" i="2"/>
  <c r="B103" i="8" s="1"/>
  <c r="D76" i="2"/>
  <c r="B75" i="8" s="1"/>
  <c r="D113" i="2"/>
  <c r="B112" i="8" s="1"/>
  <c r="D89" i="2"/>
  <c r="B88" i="8" s="1"/>
  <c r="D59" i="2"/>
  <c r="B58" i="8" s="1"/>
  <c r="D73" i="2"/>
  <c r="B72" i="8" s="1"/>
  <c r="D16" i="2"/>
  <c r="B15" i="8" s="1"/>
  <c r="D80" i="2"/>
  <c r="B79" i="8" s="1"/>
  <c r="A2" i="8"/>
  <c r="C2" i="8" s="1"/>
  <c r="D92" i="2"/>
  <c r="B91" i="8" s="1"/>
  <c r="A4" i="8"/>
  <c r="C4" i="8" s="1"/>
  <c r="D14" i="2"/>
  <c r="B13" i="8" s="1"/>
  <c r="D82" i="2"/>
  <c r="B81" i="8" s="1"/>
  <c r="A3" i="8"/>
  <c r="C3" i="8" s="1"/>
  <c r="D111" i="2"/>
  <c r="B110" i="8" s="1"/>
  <c r="D87" i="2"/>
  <c r="B86" i="8" s="1"/>
  <c r="D99" i="2"/>
  <c r="B98" i="8" s="1"/>
  <c r="D49" i="2"/>
  <c r="B48" i="8" s="1"/>
  <c r="D115" i="2"/>
  <c r="B114" i="8" s="1"/>
  <c r="D32" i="2"/>
  <c r="B31" i="8" s="1"/>
  <c r="D36" i="2"/>
  <c r="B35" i="8" s="1"/>
  <c r="D74" i="2"/>
  <c r="B73" i="8" s="1"/>
  <c r="D7" i="2"/>
  <c r="B6" i="8" s="1"/>
  <c r="D11" i="2"/>
  <c r="B10" i="8" s="1"/>
  <c r="D8" i="2"/>
  <c r="B7" i="8" s="1"/>
  <c r="D124" i="2"/>
  <c r="B123" i="8" s="1"/>
  <c r="D83" i="2"/>
  <c r="B82" i="8" s="1"/>
  <c r="D65" i="2"/>
  <c r="B64" i="8" s="1"/>
  <c r="D123" i="2"/>
  <c r="B122" i="8" s="1"/>
  <c r="D121" i="2"/>
  <c r="B120" i="8" s="1"/>
  <c r="D94" i="2"/>
  <c r="B93" i="8" s="1"/>
  <c r="D17" i="2"/>
  <c r="B16" i="8" s="1"/>
  <c r="D15" i="2"/>
  <c r="B14" i="8" s="1"/>
  <c r="D21" i="2"/>
  <c r="B20" i="8" s="1"/>
  <c r="D78" i="2"/>
  <c r="B77" i="8" s="1"/>
  <c r="D6" i="2"/>
  <c r="B5" i="8" s="1"/>
  <c r="D5" i="2"/>
  <c r="B4" i="8" s="1"/>
  <c r="D58" i="2"/>
  <c r="B57" i="8" s="1"/>
  <c r="D63" i="2"/>
  <c r="B62" i="8" s="1"/>
  <c r="D13" i="2"/>
  <c r="B12" i="8" s="1"/>
  <c r="D46" i="2"/>
  <c r="B45" i="8" s="1"/>
  <c r="D110" i="2"/>
  <c r="B109" i="8" s="1"/>
  <c r="D18" i="2"/>
  <c r="B17" i="8" s="1"/>
  <c r="D38" i="2"/>
  <c r="B37" i="8" s="1"/>
  <c r="D81" i="2"/>
  <c r="B80" i="8" s="1"/>
  <c r="D33" i="2"/>
  <c r="B32" i="8" s="1"/>
  <c r="D77" i="2"/>
  <c r="B76" i="8" s="1"/>
  <c r="D37" i="2"/>
  <c r="B36" i="8" s="1"/>
  <c r="D125" i="2"/>
  <c r="B124" i="8" s="1"/>
  <c r="D62" i="2"/>
  <c r="B61" i="8" s="1"/>
  <c r="D61" i="2"/>
  <c r="B60" i="8" s="1"/>
  <c r="D122" i="2"/>
  <c r="B121" i="8" s="1"/>
  <c r="B2" i="8"/>
  <c r="A7" i="2"/>
  <c r="B6" i="2"/>
  <c r="D2" i="8" l="1"/>
  <c r="D4" i="8"/>
  <c r="D24" i="2"/>
  <c r="B23" i="8" s="1"/>
  <c r="D23" i="2"/>
  <c r="B22" i="8" s="1"/>
  <c r="D98" i="2"/>
  <c r="B97" i="8" s="1"/>
  <c r="D93" i="2"/>
  <c r="B92" i="8" s="1"/>
  <c r="D107" i="2"/>
  <c r="B106" i="8" s="1"/>
  <c r="D117" i="2"/>
  <c r="B116" i="8" s="1"/>
  <c r="D75" i="2"/>
  <c r="B74" i="8" s="1"/>
  <c r="D45" i="2"/>
  <c r="B44" i="8" s="1"/>
  <c r="D22" i="2"/>
  <c r="B21" i="8" s="1"/>
  <c r="D119" i="2"/>
  <c r="B118" i="8" s="1"/>
  <c r="D20" i="2"/>
  <c r="B19" i="8" s="1"/>
  <c r="D68" i="2"/>
  <c r="B67" i="8" s="1"/>
  <c r="D53" i="2"/>
  <c r="B52" i="8" s="1"/>
  <c r="D109" i="2"/>
  <c r="B108" i="8" s="1"/>
  <c r="D69" i="2"/>
  <c r="B68" i="8" s="1"/>
  <c r="D25" i="2"/>
  <c r="B24" i="8" s="1"/>
  <c r="D9" i="2"/>
  <c r="B8" i="8" s="1"/>
  <c r="D39" i="2"/>
  <c r="B38" i="8" s="1"/>
  <c r="D12" i="2"/>
  <c r="B11" i="8" s="1"/>
  <c r="D66" i="2"/>
  <c r="B65" i="8" s="1"/>
  <c r="D128" i="2"/>
  <c r="B127" i="8" s="1"/>
  <c r="D114" i="2"/>
  <c r="B113" i="8" s="1"/>
  <c r="D26" i="2"/>
  <c r="B25" i="8" s="1"/>
  <c r="D34" i="2"/>
  <c r="B33" i="8" s="1"/>
  <c r="D112" i="2"/>
  <c r="B111" i="8" s="1"/>
  <c r="D118" i="2"/>
  <c r="B117" i="8" s="1"/>
  <c r="D116" i="2"/>
  <c r="B115" i="8" s="1"/>
  <c r="D95" i="2"/>
  <c r="B94" i="8" s="1"/>
  <c r="D4" i="2"/>
  <c r="B3" i="8" s="1"/>
  <c r="D3" i="8" s="1"/>
  <c r="A5" i="8"/>
  <c r="C5" i="8" s="1"/>
  <c r="D5" i="8" s="1"/>
  <c r="D54" i="2"/>
  <c r="B53" i="8" s="1"/>
  <c r="D51" i="2"/>
  <c r="B50" i="8" s="1"/>
  <c r="D102" i="2"/>
  <c r="B101" i="8" s="1"/>
  <c r="D57" i="2"/>
  <c r="B56" i="8" s="1"/>
  <c r="D55" i="2"/>
  <c r="B54" i="8" s="1"/>
  <c r="D103" i="2"/>
  <c r="B102" i="8" s="1"/>
  <c r="D28" i="2"/>
  <c r="B27" i="8" s="1"/>
  <c r="D50" i="2"/>
  <c r="B49" i="8" s="1"/>
  <c r="D86" i="2"/>
  <c r="B85" i="8" s="1"/>
  <c r="D41" i="2"/>
  <c r="B40" i="8" s="1"/>
  <c r="D19" i="2"/>
  <c r="B18" i="8" s="1"/>
  <c r="D84" i="2"/>
  <c r="B83" i="8" s="1"/>
  <c r="D100" i="2"/>
  <c r="B99" i="8" s="1"/>
  <c r="D71" i="2"/>
  <c r="B70" i="8" s="1"/>
  <c r="D40" i="2"/>
  <c r="B39" i="8" s="1"/>
  <c r="D60" i="2"/>
  <c r="B59" i="8" s="1"/>
  <c r="D90" i="2"/>
  <c r="B89" i="8" s="1"/>
  <c r="D106" i="2"/>
  <c r="B105" i="8" s="1"/>
  <c r="D108" i="2"/>
  <c r="B107" i="8" s="1"/>
  <c r="D48" i="2"/>
  <c r="B47" i="8" s="1"/>
  <c r="D101" i="2"/>
  <c r="B100" i="8" s="1"/>
  <c r="D88" i="2"/>
  <c r="B87" i="8" s="1"/>
  <c r="D30" i="2"/>
  <c r="B29" i="8" s="1"/>
  <c r="D85" i="2"/>
  <c r="B84" i="8" s="1"/>
  <c r="D56" i="2"/>
  <c r="B55" i="8" s="1"/>
  <c r="D31" i="2"/>
  <c r="B30" i="8" s="1"/>
  <c r="D42" i="2"/>
  <c r="B41" i="8" s="1"/>
  <c r="D91" i="2"/>
  <c r="B90" i="8" s="1"/>
  <c r="D79" i="2"/>
  <c r="B78" i="8" s="1"/>
  <c r="D70" i="2"/>
  <c r="B69" i="8" s="1"/>
  <c r="D27" i="2"/>
  <c r="B26" i="8" s="1"/>
  <c r="A8" i="2"/>
  <c r="B7" i="2"/>
  <c r="A6" i="8" l="1"/>
  <c r="C6" i="8" s="1"/>
  <c r="D6" i="8" s="1"/>
  <c r="A9" i="2"/>
  <c r="B8" i="2"/>
  <c r="A7" i="8" l="1"/>
  <c r="C7" i="8" s="1"/>
  <c r="D7" i="8" s="1"/>
  <c r="A10" i="2"/>
  <c r="B9" i="2"/>
  <c r="A8" i="8" l="1"/>
  <c r="C8" i="8" s="1"/>
  <c r="D8" i="8" s="1"/>
  <c r="A11" i="2"/>
  <c r="B10" i="2"/>
  <c r="A9" i="8" l="1"/>
  <c r="C9" i="8" s="1"/>
  <c r="D9" i="8" s="1"/>
  <c r="A12" i="2"/>
  <c r="B11" i="2"/>
  <c r="A10" i="8" l="1"/>
  <c r="C10" i="8" s="1"/>
  <c r="D10" i="8" s="1"/>
  <c r="A13" i="2"/>
  <c r="B12" i="2"/>
  <c r="A11" i="8" l="1"/>
  <c r="C11" i="8" s="1"/>
  <c r="D11" i="8" s="1"/>
  <c r="A14" i="2"/>
  <c r="B13" i="2"/>
  <c r="A12" i="8" l="1"/>
  <c r="C12" i="8" s="1"/>
  <c r="D12" i="8" s="1"/>
  <c r="A15" i="2"/>
  <c r="B14" i="2"/>
  <c r="A13" i="8" l="1"/>
  <c r="C13" i="8" s="1"/>
  <c r="D13" i="8" s="1"/>
  <c r="A16" i="2"/>
  <c r="B15" i="2"/>
  <c r="A14" i="8" l="1"/>
  <c r="C14" i="8" s="1"/>
  <c r="D14" i="8" s="1"/>
  <c r="A17" i="2"/>
  <c r="B16" i="2"/>
  <c r="A15" i="8" l="1"/>
  <c r="C15" i="8" s="1"/>
  <c r="D15" i="8" s="1"/>
  <c r="A18" i="2"/>
  <c r="B17" i="2"/>
  <c r="A16" i="8" l="1"/>
  <c r="C16" i="8" s="1"/>
  <c r="D16" i="8" s="1"/>
  <c r="A19" i="2"/>
  <c r="B18" i="2"/>
  <c r="A17" i="8" l="1"/>
  <c r="C17" i="8" s="1"/>
  <c r="D17" i="8" s="1"/>
  <c r="A20" i="2"/>
  <c r="B19" i="2"/>
  <c r="A18" i="8" l="1"/>
  <c r="C18" i="8" s="1"/>
  <c r="D18" i="8" s="1"/>
  <c r="A21" i="2"/>
  <c r="B20" i="2"/>
  <c r="A19" i="8" l="1"/>
  <c r="C19" i="8" s="1"/>
  <c r="D19" i="8" s="1"/>
  <c r="A22" i="2"/>
  <c r="B21" i="2"/>
  <c r="A20" i="8" l="1"/>
  <c r="C20" i="8" s="1"/>
  <c r="D20" i="8" s="1"/>
  <c r="A23" i="2"/>
  <c r="B22" i="2"/>
  <c r="A21" i="8" l="1"/>
  <c r="C21" i="8" s="1"/>
  <c r="D21" i="8" s="1"/>
  <c r="A24" i="2"/>
  <c r="B23" i="2"/>
  <c r="A22" i="8" l="1"/>
  <c r="C22" i="8" s="1"/>
  <c r="D22" i="8" s="1"/>
  <c r="A25" i="2"/>
  <c r="B24" i="2"/>
  <c r="A23" i="8" l="1"/>
  <c r="C23" i="8" s="1"/>
  <c r="D23" i="8" s="1"/>
  <c r="A26" i="2"/>
  <c r="B25" i="2"/>
  <c r="A24" i="8" l="1"/>
  <c r="C24" i="8" s="1"/>
  <c r="D24" i="8" s="1"/>
  <c r="A27" i="2"/>
  <c r="B26" i="2"/>
  <c r="A25" i="8" l="1"/>
  <c r="C25" i="8" s="1"/>
  <c r="D25" i="8" s="1"/>
  <c r="A28" i="2"/>
  <c r="B27" i="2"/>
  <c r="A26" i="8" l="1"/>
  <c r="C26" i="8" s="1"/>
  <c r="D26" i="8" s="1"/>
  <c r="A29" i="2"/>
  <c r="B28" i="2"/>
  <c r="A27" i="8" l="1"/>
  <c r="C27" i="8" s="1"/>
  <c r="D27" i="8" s="1"/>
  <c r="A30" i="2"/>
  <c r="B29" i="2"/>
  <c r="A28" i="8" l="1"/>
  <c r="C28" i="8" s="1"/>
  <c r="D28" i="8" s="1"/>
  <c r="A31" i="2"/>
  <c r="B30" i="2"/>
  <c r="A29" i="8" l="1"/>
  <c r="C29" i="8" s="1"/>
  <c r="D29" i="8" s="1"/>
  <c r="A32" i="2"/>
  <c r="B31" i="2"/>
  <c r="A30" i="8" l="1"/>
  <c r="C30" i="8" s="1"/>
  <c r="D30" i="8" s="1"/>
  <c r="A33" i="2"/>
  <c r="B32" i="2"/>
  <c r="A31" i="8" l="1"/>
  <c r="C31" i="8" s="1"/>
  <c r="D31" i="8" s="1"/>
  <c r="A34" i="2"/>
  <c r="B33" i="2"/>
  <c r="A32" i="8" l="1"/>
  <c r="C32" i="8" s="1"/>
  <c r="D32" i="8" s="1"/>
  <c r="A35" i="2"/>
  <c r="B34" i="2"/>
  <c r="A33" i="8" l="1"/>
  <c r="C33" i="8" s="1"/>
  <c r="D33" i="8" s="1"/>
  <c r="A36" i="2"/>
  <c r="B35" i="2"/>
  <c r="A34" i="8" l="1"/>
  <c r="C34" i="8" s="1"/>
  <c r="D34" i="8" s="1"/>
  <c r="A37" i="2"/>
  <c r="B36" i="2"/>
  <c r="A35" i="8" l="1"/>
  <c r="C35" i="8" s="1"/>
  <c r="D35" i="8" s="1"/>
  <c r="A38" i="2"/>
  <c r="B37" i="2"/>
  <c r="A36" i="8" l="1"/>
  <c r="C36" i="8" s="1"/>
  <c r="D36" i="8" s="1"/>
  <c r="A39" i="2"/>
  <c r="B38" i="2"/>
  <c r="A37" i="8" l="1"/>
  <c r="C37" i="8" s="1"/>
  <c r="D37" i="8" s="1"/>
  <c r="A40" i="2"/>
  <c r="B39" i="2"/>
  <c r="A38" i="8" l="1"/>
  <c r="C38" i="8" s="1"/>
  <c r="D38" i="8" s="1"/>
  <c r="A41" i="2"/>
  <c r="B40" i="2"/>
  <c r="A39" i="8" l="1"/>
  <c r="C39" i="8" s="1"/>
  <c r="D39" i="8" s="1"/>
  <c r="A42" i="2"/>
  <c r="B41" i="2"/>
  <c r="A40" i="8" l="1"/>
  <c r="C40" i="8" s="1"/>
  <c r="D40" i="8" s="1"/>
  <c r="A43" i="2"/>
  <c r="B42" i="2"/>
  <c r="A41" i="8" l="1"/>
  <c r="C41" i="8" s="1"/>
  <c r="D41" i="8" s="1"/>
  <c r="A44" i="2"/>
  <c r="B43" i="2"/>
  <c r="A42" i="8" l="1"/>
  <c r="C42" i="8" s="1"/>
  <c r="D42" i="8" s="1"/>
  <c r="A45" i="2"/>
  <c r="B44" i="2"/>
  <c r="A43" i="8" l="1"/>
  <c r="C43" i="8" s="1"/>
  <c r="D43" i="8" s="1"/>
  <c r="A46" i="2"/>
  <c r="B45" i="2"/>
  <c r="A44" i="8" l="1"/>
  <c r="C44" i="8" s="1"/>
  <c r="D44" i="8" s="1"/>
  <c r="A47" i="2"/>
  <c r="B46" i="2"/>
  <c r="A45" i="8" l="1"/>
  <c r="C45" i="8" s="1"/>
  <c r="D45" i="8" s="1"/>
  <c r="A48" i="2"/>
  <c r="B47" i="2"/>
  <c r="A46" i="8" l="1"/>
  <c r="C46" i="8" s="1"/>
  <c r="D46" i="8" s="1"/>
  <c r="A49" i="2"/>
  <c r="B48" i="2"/>
  <c r="A47" i="8" l="1"/>
  <c r="C47" i="8" s="1"/>
  <c r="D47" i="8" s="1"/>
  <c r="A50" i="2"/>
  <c r="B49" i="2"/>
  <c r="A48" i="8" l="1"/>
  <c r="C48" i="8" s="1"/>
  <c r="D48" i="8" s="1"/>
  <c r="A51" i="2"/>
  <c r="B50" i="2"/>
  <c r="A49" i="8" l="1"/>
  <c r="C49" i="8" s="1"/>
  <c r="D49" i="8" s="1"/>
  <c r="A52" i="2"/>
  <c r="B51" i="2"/>
  <c r="A50" i="8" l="1"/>
  <c r="C50" i="8" s="1"/>
  <c r="D50" i="8" s="1"/>
  <c r="A53" i="2"/>
  <c r="B52" i="2"/>
  <c r="A51" i="8" l="1"/>
  <c r="C51" i="8" s="1"/>
  <c r="D51" i="8" s="1"/>
  <c r="A54" i="2"/>
  <c r="B53" i="2"/>
  <c r="A52" i="8" l="1"/>
  <c r="C52" i="8" s="1"/>
  <c r="D52" i="8" s="1"/>
  <c r="A55" i="2"/>
  <c r="B54" i="2"/>
  <c r="A53" i="8" l="1"/>
  <c r="C53" i="8" s="1"/>
  <c r="D53" i="8" s="1"/>
  <c r="A56" i="2"/>
  <c r="B55" i="2"/>
  <c r="A54" i="8" l="1"/>
  <c r="C54" i="8" s="1"/>
  <c r="D54" i="8" s="1"/>
  <c r="A57" i="2"/>
  <c r="B56" i="2"/>
  <c r="A55" i="8" l="1"/>
  <c r="C55" i="8" s="1"/>
  <c r="D55" i="8" s="1"/>
  <c r="A58" i="2"/>
  <c r="B57" i="2"/>
  <c r="A56" i="8" l="1"/>
  <c r="C56" i="8" s="1"/>
  <c r="D56" i="8" s="1"/>
  <c r="A59" i="2"/>
  <c r="B58" i="2"/>
  <c r="A57" i="8" l="1"/>
  <c r="C57" i="8" s="1"/>
  <c r="D57" i="8" s="1"/>
  <c r="A60" i="2"/>
  <c r="B59" i="2"/>
  <c r="A58" i="8" l="1"/>
  <c r="C58" i="8" s="1"/>
  <c r="D58" i="8" s="1"/>
  <c r="A61" i="2"/>
  <c r="B60" i="2"/>
  <c r="A59" i="8" l="1"/>
  <c r="C59" i="8" s="1"/>
  <c r="D59" i="8" s="1"/>
  <c r="A62" i="2"/>
  <c r="B61" i="2"/>
  <c r="A60" i="8" l="1"/>
  <c r="C60" i="8" s="1"/>
  <c r="D60" i="8" s="1"/>
  <c r="A63" i="2"/>
  <c r="B62" i="2"/>
  <c r="A61" i="8" l="1"/>
  <c r="C61" i="8" s="1"/>
  <c r="D61" i="8" s="1"/>
  <c r="A64" i="2"/>
  <c r="B63" i="2"/>
  <c r="A62" i="8" l="1"/>
  <c r="C62" i="8" s="1"/>
  <c r="D62" i="8" s="1"/>
  <c r="A65" i="2"/>
  <c r="B64" i="2"/>
  <c r="A63" i="8" l="1"/>
  <c r="C63" i="8" s="1"/>
  <c r="D63" i="8" s="1"/>
  <c r="A66" i="2"/>
  <c r="B65" i="2"/>
  <c r="A64" i="8" l="1"/>
  <c r="C64" i="8" s="1"/>
  <c r="D64" i="8" s="1"/>
  <c r="A67" i="2"/>
  <c r="B66" i="2"/>
  <c r="A65" i="8" l="1"/>
  <c r="C65" i="8" s="1"/>
  <c r="D65" i="8" s="1"/>
  <c r="A68" i="2"/>
  <c r="B67" i="2"/>
  <c r="A66" i="8" l="1"/>
  <c r="C66" i="8" s="1"/>
  <c r="D66" i="8" s="1"/>
  <c r="A69" i="2"/>
  <c r="B68" i="2"/>
  <c r="A67" i="8" l="1"/>
  <c r="C67" i="8" s="1"/>
  <c r="D67" i="8" s="1"/>
  <c r="A70" i="2"/>
  <c r="B69" i="2"/>
  <c r="A68" i="8" l="1"/>
  <c r="C68" i="8" s="1"/>
  <c r="D68" i="8" s="1"/>
  <c r="A71" i="2"/>
  <c r="B70" i="2"/>
  <c r="A69" i="8" l="1"/>
  <c r="C69" i="8" s="1"/>
  <c r="D69" i="8" s="1"/>
  <c r="A72" i="2"/>
  <c r="B71" i="2"/>
  <c r="A70" i="8" l="1"/>
  <c r="C70" i="8" s="1"/>
  <c r="D70" i="8" s="1"/>
  <c r="A73" i="2"/>
  <c r="B72" i="2"/>
  <c r="A71" i="8" l="1"/>
  <c r="C71" i="8" s="1"/>
  <c r="D71" i="8" s="1"/>
  <c r="A74" i="2"/>
  <c r="B73" i="2"/>
  <c r="A72" i="8" l="1"/>
  <c r="C72" i="8" s="1"/>
  <c r="D72" i="8" s="1"/>
  <c r="A75" i="2"/>
  <c r="B74" i="2"/>
  <c r="A73" i="8" l="1"/>
  <c r="C73" i="8" s="1"/>
  <c r="D73" i="8" s="1"/>
  <c r="A76" i="2"/>
  <c r="B75" i="2"/>
  <c r="A74" i="8" l="1"/>
  <c r="C74" i="8" s="1"/>
  <c r="D74" i="8" s="1"/>
  <c r="A77" i="2"/>
  <c r="B76" i="2"/>
  <c r="A75" i="8" l="1"/>
  <c r="C75" i="8" s="1"/>
  <c r="D75" i="8" s="1"/>
  <c r="A78" i="2"/>
  <c r="B77" i="2"/>
  <c r="A76" i="8" l="1"/>
  <c r="C76" i="8" s="1"/>
  <c r="D76" i="8" s="1"/>
  <c r="A79" i="2"/>
  <c r="B78" i="2"/>
  <c r="A77" i="8" l="1"/>
  <c r="C77" i="8" s="1"/>
  <c r="D77" i="8" s="1"/>
  <c r="A80" i="2"/>
  <c r="B79" i="2"/>
  <c r="A78" i="8" l="1"/>
  <c r="C78" i="8" s="1"/>
  <c r="D78" i="8" s="1"/>
  <c r="A81" i="2"/>
  <c r="B80" i="2"/>
  <c r="A79" i="8" l="1"/>
  <c r="C79" i="8" s="1"/>
  <c r="D79" i="8" s="1"/>
  <c r="A82" i="2"/>
  <c r="B81" i="2"/>
  <c r="A80" i="8" l="1"/>
  <c r="C80" i="8" s="1"/>
  <c r="D80" i="8" s="1"/>
  <c r="A83" i="2"/>
  <c r="B82" i="2"/>
  <c r="A81" i="8" l="1"/>
  <c r="C81" i="8" s="1"/>
  <c r="D81" i="8" s="1"/>
  <c r="A84" i="2"/>
  <c r="B83" i="2"/>
  <c r="A82" i="8" l="1"/>
  <c r="C82" i="8" s="1"/>
  <c r="D82" i="8" s="1"/>
  <c r="A85" i="2"/>
  <c r="B84" i="2"/>
  <c r="A83" i="8" l="1"/>
  <c r="C83" i="8" s="1"/>
  <c r="D83" i="8" s="1"/>
  <c r="A86" i="2"/>
  <c r="B85" i="2"/>
  <c r="A84" i="8" l="1"/>
  <c r="C84" i="8" s="1"/>
  <c r="D84" i="8" s="1"/>
  <c r="A87" i="2"/>
  <c r="B86" i="2"/>
  <c r="A85" i="8" l="1"/>
  <c r="C85" i="8" s="1"/>
  <c r="D85" i="8" s="1"/>
  <c r="A88" i="2"/>
  <c r="B87" i="2"/>
  <c r="A86" i="8" l="1"/>
  <c r="C86" i="8" s="1"/>
  <c r="D86" i="8" s="1"/>
  <c r="A89" i="2"/>
  <c r="B88" i="2"/>
  <c r="A87" i="8" l="1"/>
  <c r="C87" i="8" s="1"/>
  <c r="D87" i="8" s="1"/>
  <c r="A90" i="2"/>
  <c r="B89" i="2"/>
  <c r="A88" i="8" l="1"/>
  <c r="C88" i="8" s="1"/>
  <c r="D88" i="8" s="1"/>
  <c r="A91" i="2"/>
  <c r="B90" i="2"/>
  <c r="A89" i="8" l="1"/>
  <c r="C89" i="8" s="1"/>
  <c r="D89" i="8" s="1"/>
  <c r="A92" i="2"/>
  <c r="B91" i="2"/>
  <c r="A90" i="8" l="1"/>
  <c r="C90" i="8" s="1"/>
  <c r="D90" i="8" s="1"/>
  <c r="A93" i="2"/>
  <c r="B92" i="2"/>
  <c r="A91" i="8" l="1"/>
  <c r="C91" i="8" s="1"/>
  <c r="D91" i="8" s="1"/>
  <c r="A94" i="2"/>
  <c r="B93" i="2"/>
  <c r="A92" i="8" l="1"/>
  <c r="C92" i="8" s="1"/>
  <c r="D92" i="8" s="1"/>
  <c r="A95" i="2"/>
  <c r="B94" i="2"/>
  <c r="A93" i="8" l="1"/>
  <c r="C93" i="8" s="1"/>
  <c r="D93" i="8" s="1"/>
  <c r="A96" i="2"/>
  <c r="B95" i="2"/>
  <c r="A94" i="8" l="1"/>
  <c r="C94" i="8" s="1"/>
  <c r="D94" i="8" s="1"/>
  <c r="A97" i="2"/>
  <c r="B96" i="2"/>
  <c r="A95" i="8" l="1"/>
  <c r="C95" i="8" s="1"/>
  <c r="D95" i="8" s="1"/>
  <c r="A98" i="2"/>
  <c r="B97" i="2"/>
  <c r="A96" i="8" l="1"/>
  <c r="C96" i="8" s="1"/>
  <c r="D96" i="8" s="1"/>
  <c r="A99" i="2"/>
  <c r="B98" i="2"/>
  <c r="A97" i="8" l="1"/>
  <c r="C97" i="8" s="1"/>
  <c r="D97" i="8" s="1"/>
  <c r="A100" i="2"/>
  <c r="B99" i="2"/>
  <c r="A98" i="8" l="1"/>
  <c r="C98" i="8" s="1"/>
  <c r="D98" i="8" s="1"/>
  <c r="A101" i="2"/>
  <c r="B100" i="2"/>
  <c r="A99" i="8" l="1"/>
  <c r="C99" i="8" s="1"/>
  <c r="D99" i="8" s="1"/>
  <c r="A102" i="2"/>
  <c r="B101" i="2"/>
  <c r="A100" i="8" l="1"/>
  <c r="C100" i="8" s="1"/>
  <c r="D100" i="8" s="1"/>
  <c r="A103" i="2"/>
  <c r="B102" i="2"/>
  <c r="A101" i="8" l="1"/>
  <c r="C101" i="8" s="1"/>
  <c r="D101" i="8" s="1"/>
  <c r="A104" i="2"/>
  <c r="B103" i="2"/>
  <c r="A102" i="8" l="1"/>
  <c r="C102" i="8" s="1"/>
  <c r="D102" i="8" s="1"/>
  <c r="A105" i="2"/>
  <c r="B104" i="2"/>
  <c r="A103" i="8" l="1"/>
  <c r="C103" i="8" s="1"/>
  <c r="D103" i="8" s="1"/>
  <c r="A106" i="2"/>
  <c r="B105" i="2"/>
  <c r="A104" i="8" l="1"/>
  <c r="C104" i="8" s="1"/>
  <c r="D104" i="8" s="1"/>
  <c r="A107" i="2"/>
  <c r="B106" i="2"/>
  <c r="A105" i="8" l="1"/>
  <c r="C105" i="8" s="1"/>
  <c r="D105" i="8" s="1"/>
  <c r="A108" i="2"/>
  <c r="B107" i="2"/>
  <c r="A106" i="8" l="1"/>
  <c r="C106" i="8" s="1"/>
  <c r="D106" i="8" s="1"/>
  <c r="A109" i="2"/>
  <c r="B108" i="2"/>
  <c r="A107" i="8" l="1"/>
  <c r="C107" i="8" s="1"/>
  <c r="D107" i="8" s="1"/>
  <c r="A110" i="2"/>
  <c r="B109" i="2"/>
  <c r="A108" i="8" l="1"/>
  <c r="C108" i="8" s="1"/>
  <c r="D108" i="8" s="1"/>
  <c r="A111" i="2"/>
  <c r="B110" i="2"/>
  <c r="A109" i="8" l="1"/>
  <c r="C109" i="8" s="1"/>
  <c r="D109" i="8" s="1"/>
  <c r="A112" i="2"/>
  <c r="B111" i="2"/>
  <c r="A110" i="8" l="1"/>
  <c r="C110" i="8" s="1"/>
  <c r="D110" i="8" s="1"/>
  <c r="A113" i="2"/>
  <c r="B112" i="2"/>
  <c r="A111" i="8" l="1"/>
  <c r="C111" i="8" s="1"/>
  <c r="D111" i="8" s="1"/>
  <c r="A114" i="2"/>
  <c r="B113" i="2"/>
  <c r="A112" i="8" l="1"/>
  <c r="C112" i="8" s="1"/>
  <c r="D112" i="8" s="1"/>
  <c r="A115" i="2"/>
  <c r="B114" i="2"/>
  <c r="A113" i="8" l="1"/>
  <c r="C113" i="8" s="1"/>
  <c r="D113" i="8" s="1"/>
  <c r="A116" i="2"/>
  <c r="B115" i="2"/>
  <c r="A114" i="8" l="1"/>
  <c r="C114" i="8" s="1"/>
  <c r="D114" i="8" s="1"/>
  <c r="A117" i="2"/>
  <c r="B116" i="2"/>
  <c r="A115" i="8" l="1"/>
  <c r="C115" i="8" s="1"/>
  <c r="D115" i="8" s="1"/>
  <c r="A118" i="2"/>
  <c r="B117" i="2"/>
  <c r="A116" i="8" l="1"/>
  <c r="C116" i="8" s="1"/>
  <c r="D116" i="8" s="1"/>
  <c r="A119" i="2"/>
  <c r="B118" i="2"/>
  <c r="A117" i="8" l="1"/>
  <c r="C117" i="8" s="1"/>
  <c r="D117" i="8" s="1"/>
  <c r="A120" i="2"/>
  <c r="B119" i="2"/>
  <c r="A118" i="8" l="1"/>
  <c r="C118" i="8" s="1"/>
  <c r="D118" i="8" s="1"/>
  <c r="A121" i="2"/>
  <c r="B120" i="2"/>
  <c r="A119" i="8" l="1"/>
  <c r="C119" i="8" s="1"/>
  <c r="D119" i="8" s="1"/>
  <c r="A122" i="2"/>
  <c r="B121" i="2"/>
  <c r="A120" i="8" l="1"/>
  <c r="C120" i="8" s="1"/>
  <c r="D120" i="8" s="1"/>
  <c r="A123" i="2"/>
  <c r="B122" i="2"/>
  <c r="A121" i="8" l="1"/>
  <c r="C121" i="8" s="1"/>
  <c r="D121" i="8" s="1"/>
  <c r="A124" i="2"/>
  <c r="B123" i="2"/>
  <c r="A122" i="8" l="1"/>
  <c r="C122" i="8" s="1"/>
  <c r="D122" i="8" s="1"/>
  <c r="A125" i="2"/>
  <c r="B124" i="2"/>
  <c r="A123" i="8" l="1"/>
  <c r="C123" i="8" s="1"/>
  <c r="D123" i="8" s="1"/>
  <c r="A126" i="2"/>
  <c r="B125" i="2"/>
  <c r="A124" i="8" l="1"/>
  <c r="C124" i="8" s="1"/>
  <c r="D124" i="8" s="1"/>
  <c r="A127" i="2"/>
  <c r="B126" i="2"/>
  <c r="A125" i="8" l="1"/>
  <c r="C125" i="8" s="1"/>
  <c r="D125" i="8" s="1"/>
  <c r="A128" i="2"/>
  <c r="A129" i="2" s="1"/>
  <c r="B127" i="2"/>
  <c r="A130" i="2" l="1"/>
  <c r="B130" i="2" s="1"/>
  <c r="B129" i="2"/>
  <c r="A126" i="8"/>
  <c r="C126" i="8" s="1"/>
  <c r="D126" i="8" s="1"/>
  <c r="B128" i="2"/>
  <c r="A127" i="8" l="1"/>
  <c r="C127" i="8" s="1"/>
  <c r="D127" i="8" s="1"/>
</calcChain>
</file>

<file path=xl/sharedStrings.xml><?xml version="1.0" encoding="utf-8"?>
<sst xmlns="http://schemas.openxmlformats.org/spreadsheetml/2006/main" count="102" uniqueCount="42">
  <si>
    <t>Fequency</t>
  </si>
  <si>
    <t>VLSR Corr Frq (MHz)</t>
  </si>
  <si>
    <t>Ctr Frq (MHz)</t>
  </si>
  <si>
    <t>VLSR Corr Vel (km/s)</t>
  </si>
  <si>
    <t>Main 1</t>
  </si>
  <si>
    <t>Pre 1</t>
  </si>
  <si>
    <t>Post 1</t>
  </si>
  <si>
    <t>Combined</t>
  </si>
  <si>
    <t>Main vs Ref 1</t>
  </si>
  <si>
    <t>Frequency (MHz)</t>
  </si>
  <si>
    <t>Velocity (km/s)</t>
  </si>
  <si>
    <t>Flux (Jy)</t>
  </si>
  <si>
    <t>Smoothed</t>
  </si>
  <si>
    <t>Flattened</t>
  </si>
  <si>
    <t>Velocity</t>
  </si>
  <si>
    <t>func</t>
  </si>
  <si>
    <t>5th</t>
  </si>
  <si>
    <t>4th</t>
  </si>
  <si>
    <t>3rd</t>
  </si>
  <si>
    <t>2nd</t>
  </si>
  <si>
    <t>1st</t>
  </si>
  <si>
    <t>0th</t>
  </si>
  <si>
    <t>./;</t>
  </si>
  <si>
    <t>9/6/2024 2:36:25 AM  Counts:7659000</t>
  </si>
  <si>
    <t>9/6/2024 2:46:40 AM  Counts:7659000</t>
  </si>
  <si>
    <t>9/6/2024 2:57:03 AM  Counts:7659000</t>
  </si>
  <si>
    <t>9/6/2024 3:07:54 AM  Counts:7659000</t>
  </si>
  <si>
    <t>9/6/2024 3:18:48 AM  Counts:7659000</t>
  </si>
  <si>
    <t>9/6/2024 3:31:36 AM  Counts:7659000</t>
  </si>
  <si>
    <t>9/6/2024 3:43:42 AM  Counts:7659000</t>
  </si>
  <si>
    <t>9/6/2024 3:55:37 AM  Counts:7659000</t>
  </si>
  <si>
    <t>9/6/2024 4:07:29 AM  Counts:7659000</t>
  </si>
  <si>
    <t>9/6/2024 4:19:24 AM  Counts:7659000</t>
  </si>
  <si>
    <t>Source: Laurent Chemin, Claude Carignan and Tyler Foster – H I Kinematics and Dynamics of Messier 31 https://arxiv.org/pdf/0909.3846v1.pdf</t>
  </si>
  <si>
    <t>pre-transit</t>
  </si>
  <si>
    <t>main-transit</t>
  </si>
  <si>
    <t>post-transit</t>
  </si>
  <si>
    <t>flux 1975</t>
  </si>
  <si>
    <t xml:space="preserve"> </t>
  </si>
  <si>
    <t xml:space="preserve">Source: S. Z. Kam, C. Carignan, L. Chemin, T. Foster, E. Elson, T. H. Jarrett – H I Kinematics and Mass Distribution of Messier 33  https://arxiv.org/pdf/1706.04248.pdf </t>
  </si>
  <si>
    <t>Source: Fabian Walter, Elias Brinks, W.J.G. De Bolk, Frank Bigel, Robert C. Kennicutt, Jr., Michele D. Thornley, Adam K. Leroy – THINGS: The HI Nearby Galaxy Survey https://arxiv.org/abs/0810.2125</t>
  </si>
  <si>
    <t>Source:J.F. Dean and R.D. Davies - The Integrated Neutral Hydrogen Properties of Nearby Galaxies https://academic.oup.com/mnras/article/170/3/503/961865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</si>
</sst>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M31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M31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'M31 Reference Profile'!$B$2:$B$27</c:f>
              <c:numCache>
                <c:formatCode>General</c:formatCode>
                <c:ptCount val="26"/>
                <c:pt idx="0">
                  <c:v>0</c:v>
                </c:pt>
                <c:pt idx="1">
                  <c:v>-25</c:v>
                </c:pt>
                <c:pt idx="2">
                  <c:v>-50</c:v>
                </c:pt>
                <c:pt idx="3">
                  <c:v>-75</c:v>
                </c:pt>
                <c:pt idx="4">
                  <c:v>-100</c:v>
                </c:pt>
                <c:pt idx="5">
                  <c:v>-125</c:v>
                </c:pt>
                <c:pt idx="6">
                  <c:v>-150</c:v>
                </c:pt>
                <c:pt idx="7">
                  <c:v>-175</c:v>
                </c:pt>
                <c:pt idx="8">
                  <c:v>-200</c:v>
                </c:pt>
                <c:pt idx="9">
                  <c:v>-225</c:v>
                </c:pt>
                <c:pt idx="10">
                  <c:v>-250</c:v>
                </c:pt>
                <c:pt idx="11">
                  <c:v>-275</c:v>
                </c:pt>
                <c:pt idx="12">
                  <c:v>-300</c:v>
                </c:pt>
                <c:pt idx="13">
                  <c:v>-325</c:v>
                </c:pt>
                <c:pt idx="14">
                  <c:v>-350</c:v>
                </c:pt>
                <c:pt idx="15">
                  <c:v>-375</c:v>
                </c:pt>
                <c:pt idx="16">
                  <c:v>-400</c:v>
                </c:pt>
                <c:pt idx="17">
                  <c:v>-425</c:v>
                </c:pt>
                <c:pt idx="18">
                  <c:v>-450</c:v>
                </c:pt>
                <c:pt idx="19">
                  <c:v>-475</c:v>
                </c:pt>
                <c:pt idx="20">
                  <c:v>-500</c:v>
                </c:pt>
                <c:pt idx="21">
                  <c:v>-525</c:v>
                </c:pt>
                <c:pt idx="22">
                  <c:v>-550</c:v>
                </c:pt>
                <c:pt idx="23">
                  <c:v>-575</c:v>
                </c:pt>
                <c:pt idx="24">
                  <c:v>-600</c:v>
                </c:pt>
                <c:pt idx="25">
                  <c:v>-625</c:v>
                </c:pt>
              </c:numCache>
            </c:numRef>
          </c:xVal>
          <c:yVal>
            <c:numRef>
              <c:f>'M31 Reference Profile'!$C$2:$C$27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50</c:v>
                </c:pt>
                <c:pt idx="3">
                  <c:v>100</c:v>
                </c:pt>
                <c:pt idx="4">
                  <c:v>72</c:v>
                </c:pt>
                <c:pt idx="5">
                  <c:v>55</c:v>
                </c:pt>
                <c:pt idx="6">
                  <c:v>52</c:v>
                </c:pt>
                <c:pt idx="7">
                  <c:v>51</c:v>
                </c:pt>
                <c:pt idx="8">
                  <c:v>55</c:v>
                </c:pt>
                <c:pt idx="9">
                  <c:v>52</c:v>
                </c:pt>
                <c:pt idx="10">
                  <c:v>51</c:v>
                </c:pt>
                <c:pt idx="11">
                  <c:v>49</c:v>
                </c:pt>
                <c:pt idx="12">
                  <c:v>43</c:v>
                </c:pt>
                <c:pt idx="13">
                  <c:v>44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39</c:v>
                </c:pt>
                <c:pt idx="18">
                  <c:v>42</c:v>
                </c:pt>
                <c:pt idx="19">
                  <c:v>45</c:v>
                </c:pt>
                <c:pt idx="20">
                  <c:v>60</c:v>
                </c:pt>
                <c:pt idx="21">
                  <c:v>105</c:v>
                </c:pt>
                <c:pt idx="22">
                  <c:v>70</c:v>
                </c:pt>
                <c:pt idx="23">
                  <c:v>20</c:v>
                </c:pt>
                <c:pt idx="24">
                  <c:v>2</c:v>
                </c:pt>
                <c:pt idx="2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FA-493C-ABF8-2F7EE8F3E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in val="-6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5"/>
      </c:valAx>
      <c:valAx>
        <c:axId val="56309056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M31</a:t>
            </a:r>
            <a:r>
              <a:rPr lang="en-US" baseline="0"/>
              <a:t> Combined Drift Scans </a:t>
            </a:r>
            <a:r>
              <a:rPr lang="en-US"/>
              <a:t>Flattened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18124580065073E-2"/>
          <c:y val="0.12813370473537605"/>
          <c:w val="0.87593148171914748"/>
          <c:h val="0.774043822516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flattened!$D$1</c:f>
              <c:strCache>
                <c:ptCount val="1"/>
                <c:pt idx="0">
                  <c:v>Flattened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flattened!$A$2:$A$129</c:f>
              <c:numCache>
                <c:formatCode>General</c:formatCode>
                <c:ptCount val="128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</c:numRef>
          </c:xVal>
          <c:yVal>
            <c:numRef>
              <c:f>flattened!$D$2:$D$128</c:f>
              <c:numCache>
                <c:formatCode>General</c:formatCode>
                <c:ptCount val="127"/>
                <c:pt idx="0">
                  <c:v>-8.7270731278767284E-3</c:v>
                </c:pt>
                <c:pt idx="1">
                  <c:v>-8.082521129921123E-3</c:v>
                </c:pt>
                <c:pt idx="2">
                  <c:v>-7.8989003321168778E-3</c:v>
                </c:pt>
                <c:pt idx="3">
                  <c:v>-7.495849772997617E-3</c:v>
                </c:pt>
                <c:pt idx="4">
                  <c:v>-6.9524978564396329E-3</c:v>
                </c:pt>
                <c:pt idx="5">
                  <c:v>-6.3138393124195277E-3</c:v>
                </c:pt>
                <c:pt idx="6">
                  <c:v>-5.7617058106022362E-3</c:v>
                </c:pt>
                <c:pt idx="7">
                  <c:v>-5.2199403990731419E-3</c:v>
                </c:pt>
                <c:pt idx="8">
                  <c:v>-4.3163441869730253E-3</c:v>
                </c:pt>
                <c:pt idx="9">
                  <c:v>-3.5786627507615257E-3</c:v>
                </c:pt>
                <c:pt idx="10">
                  <c:v>-2.896573369183978E-3</c:v>
                </c:pt>
                <c:pt idx="11">
                  <c:v>-1.8023805251081385E-3</c:v>
                </c:pt>
                <c:pt idx="12">
                  <c:v>-5.566594657331423E-4</c:v>
                </c:pt>
                <c:pt idx="13">
                  <c:v>-4.4336570684266191E-5</c:v>
                </c:pt>
                <c:pt idx="14">
                  <c:v>7.7865697908737624E-5</c:v>
                </c:pt>
                <c:pt idx="15">
                  <c:v>6.1098227996698139E-4</c:v>
                </c:pt>
                <c:pt idx="16">
                  <c:v>5.120470944435674E-4</c:v>
                </c:pt>
                <c:pt idx="17">
                  <c:v>4.7435953776355823E-4</c:v>
                </c:pt>
                <c:pt idx="18">
                  <c:v>6.0805831414689065E-4</c:v>
                </c:pt>
                <c:pt idx="19">
                  <c:v>1.4371455656712884E-3</c:v>
                </c:pt>
                <c:pt idx="20">
                  <c:v>1.1866185271191265E-3</c:v>
                </c:pt>
                <c:pt idx="21">
                  <c:v>1.6299031570651441E-3</c:v>
                </c:pt>
                <c:pt idx="22">
                  <c:v>1.4481377323277908E-3</c:v>
                </c:pt>
                <c:pt idx="23">
                  <c:v>1.4354621376633722E-3</c:v>
                </c:pt>
                <c:pt idx="24">
                  <c:v>9.867958807786327E-4</c:v>
                </c:pt>
                <c:pt idx="25">
                  <c:v>1.3161578817859967E-3</c:v>
                </c:pt>
                <c:pt idx="26">
                  <c:v>8.2813283352813766E-4</c:v>
                </c:pt>
                <c:pt idx="27">
                  <c:v>7.6690184238749348E-4</c:v>
                </c:pt>
                <c:pt idx="28">
                  <c:v>6.4100858382010184E-4</c:v>
                </c:pt>
                <c:pt idx="29">
                  <c:v>8.329495051407898E-4</c:v>
                </c:pt>
                <c:pt idx="30">
                  <c:v>3.9954944290333111E-4</c:v>
                </c:pt>
                <c:pt idx="31">
                  <c:v>7.3901428684274018E-4</c:v>
                </c:pt>
                <c:pt idx="32">
                  <c:v>2.0721297158966118E-4</c:v>
                </c:pt>
                <c:pt idx="33">
                  <c:v>4.9365174854702765E-5</c:v>
                </c:pt>
                <c:pt idx="34">
                  <c:v>-2.6004368355678556E-4</c:v>
                </c:pt>
                <c:pt idx="35">
                  <c:v>-2.1579536830469703E-5</c:v>
                </c:pt>
                <c:pt idx="36">
                  <c:v>-5.3156609804438926E-4</c:v>
                </c:pt>
                <c:pt idx="37">
                  <c:v>1.6037728808153059E-4</c:v>
                </c:pt>
                <c:pt idx="38">
                  <c:v>6.8916617077369527E-4</c:v>
                </c:pt>
                <c:pt idx="39">
                  <c:v>8.3828432661228747E-4</c:v>
                </c:pt>
                <c:pt idx="40">
                  <c:v>7.9765429024541978E-4</c:v>
                </c:pt>
                <c:pt idx="41">
                  <c:v>8.6734108290766054E-4</c:v>
                </c:pt>
                <c:pt idx="42">
                  <c:v>7.8948975024982493E-4</c:v>
                </c:pt>
                <c:pt idx="43">
                  <c:v>5.0707485428468091E-4</c:v>
                </c:pt>
                <c:pt idx="44">
                  <c:v>4.2272252663854912E-4</c:v>
                </c:pt>
                <c:pt idx="45">
                  <c:v>8.5158730197646901E-4</c:v>
                </c:pt>
                <c:pt idx="46">
                  <c:v>1.4327713860333539E-3</c:v>
                </c:pt>
                <c:pt idx="47">
                  <c:v>1.2081380737432867E-3</c:v>
                </c:pt>
                <c:pt idx="48">
                  <c:v>1.0308264985749403E-3</c:v>
                </c:pt>
                <c:pt idx="49">
                  <c:v>1.2277092938559019E-3</c:v>
                </c:pt>
                <c:pt idx="50">
                  <c:v>9.5317637159111554E-4</c:v>
                </c:pt>
                <c:pt idx="51">
                  <c:v>6.0544406579882831E-4</c:v>
                </c:pt>
                <c:pt idx="52">
                  <c:v>7.6000000848687119E-4</c:v>
                </c:pt>
                <c:pt idx="53">
                  <c:v>8.0625725643303919E-4</c:v>
                </c:pt>
                <c:pt idx="54">
                  <c:v>6.2341683060883335E-4</c:v>
                </c:pt>
                <c:pt idx="55">
                  <c:v>9.6646284897486043E-4</c:v>
                </c:pt>
                <c:pt idx="56">
                  <c:v>9.7376952782948778E-4</c:v>
                </c:pt>
                <c:pt idx="57">
                  <c:v>1.1739357188813894E-3</c:v>
                </c:pt>
                <c:pt idx="58">
                  <c:v>1.2045498497130561E-3</c:v>
                </c:pt>
                <c:pt idx="59">
                  <c:v>1.2787248358422341E-3</c:v>
                </c:pt>
                <c:pt idx="60">
                  <c:v>1.2200204969430098E-3</c:v>
                </c:pt>
                <c:pt idx="61">
                  <c:v>1.2651328201087608E-3</c:v>
                </c:pt>
                <c:pt idx="62">
                  <c:v>1.1952831691627308E-3</c:v>
                </c:pt>
                <c:pt idx="63">
                  <c:v>1.4769901564958172E-3</c:v>
                </c:pt>
                <c:pt idx="64">
                  <c:v>1.4385796446032759E-3</c:v>
                </c:pt>
                <c:pt idx="65">
                  <c:v>1.569926995540278E-3</c:v>
                </c:pt>
                <c:pt idx="66">
                  <c:v>1.3874019081675168E-3</c:v>
                </c:pt>
                <c:pt idx="67">
                  <c:v>1.3818048267324051E-3</c:v>
                </c:pt>
                <c:pt idx="68">
                  <c:v>1.7745692842356907E-3</c:v>
                </c:pt>
                <c:pt idx="69">
                  <c:v>2.1313694207421054E-3</c:v>
                </c:pt>
                <c:pt idx="70">
                  <c:v>2.1550949415139811E-3</c:v>
                </c:pt>
                <c:pt idx="71">
                  <c:v>2.7519061124572398E-3</c:v>
                </c:pt>
                <c:pt idx="72">
                  <c:v>2.6602156845622303E-3</c:v>
                </c:pt>
                <c:pt idx="73">
                  <c:v>2.106375999873393E-3</c:v>
                </c:pt>
                <c:pt idx="74">
                  <c:v>1.9389683865031065E-3</c:v>
                </c:pt>
                <c:pt idx="75">
                  <c:v>1.8088667689967822E-3</c:v>
                </c:pt>
                <c:pt idx="76">
                  <c:v>1.3154572846963836E-3</c:v>
                </c:pt>
                <c:pt idx="77">
                  <c:v>1.5004411973437784E-3</c:v>
                </c:pt>
                <c:pt idx="78">
                  <c:v>1.6317109311142289E-3</c:v>
                </c:pt>
                <c:pt idx="79">
                  <c:v>1.3317741712604129E-3</c:v>
                </c:pt>
                <c:pt idx="80">
                  <c:v>1.2506294824157493E-3</c:v>
                </c:pt>
                <c:pt idx="81">
                  <c:v>1.409131750305135E-3</c:v>
                </c:pt>
                <c:pt idx="82">
                  <c:v>9.7118970710826508E-4</c:v>
                </c:pt>
                <c:pt idx="83">
                  <c:v>7.8643119720695279E-4</c:v>
                </c:pt>
                <c:pt idx="84">
                  <c:v>7.2208476881157821E-4</c:v>
                </c:pt>
                <c:pt idx="85">
                  <c:v>4.9117562238254128E-4</c:v>
                </c:pt>
                <c:pt idx="86">
                  <c:v>3.607929493723884E-4</c:v>
                </c:pt>
                <c:pt idx="87">
                  <c:v>2.2203901680283369E-4</c:v>
                </c:pt>
                <c:pt idx="88">
                  <c:v>1.3036666161434646E-4</c:v>
                </c:pt>
                <c:pt idx="89">
                  <c:v>3.3603456544078689E-4</c:v>
                </c:pt>
                <c:pt idx="90">
                  <c:v>3.2192262351025958E-4</c:v>
                </c:pt>
                <c:pt idx="91">
                  <c:v>1.9267038316172005E-4</c:v>
                </c:pt>
                <c:pt idx="92">
                  <c:v>1.7325177068897718E-4</c:v>
                </c:pt>
                <c:pt idx="93">
                  <c:v>2.1705306968948512E-4</c:v>
                </c:pt>
                <c:pt idx="94">
                  <c:v>2.7439179463076627E-4</c:v>
                </c:pt>
                <c:pt idx="95">
                  <c:v>-2.6623225639899051E-6</c:v>
                </c:pt>
                <c:pt idx="96">
                  <c:v>3.5647405061448381E-4</c:v>
                </c:pt>
                <c:pt idx="97">
                  <c:v>3.1426676886881291E-4</c:v>
                </c:pt>
                <c:pt idx="98">
                  <c:v>1.3822559015522901E-4</c:v>
                </c:pt>
                <c:pt idx="99">
                  <c:v>-7.6356093234100642E-5</c:v>
                </c:pt>
                <c:pt idx="100">
                  <c:v>2.0532424379109473E-4</c:v>
                </c:pt>
                <c:pt idx="101">
                  <c:v>-2.8209003988678705E-4</c:v>
                </c:pt>
                <c:pt idx="102">
                  <c:v>-3.6032935652677636E-4</c:v>
                </c:pt>
                <c:pt idx="103">
                  <c:v>-3.8707707674374633E-4</c:v>
                </c:pt>
                <c:pt idx="104">
                  <c:v>-2.355032357819406E-4</c:v>
                </c:pt>
                <c:pt idx="105">
                  <c:v>-4.5771671488475073E-4</c:v>
                </c:pt>
                <c:pt idx="106">
                  <c:v>-6.1622133808214574E-4</c:v>
                </c:pt>
                <c:pt idx="107">
                  <c:v>-2.2573770019431068E-4</c:v>
                </c:pt>
                <c:pt idx="108">
                  <c:v>4.5570976290661147E-4</c:v>
                </c:pt>
                <c:pt idx="109">
                  <c:v>1.1764221966782847E-4</c:v>
                </c:pt>
                <c:pt idx="110">
                  <c:v>3.2520278668650079E-4</c:v>
                </c:pt>
                <c:pt idx="111">
                  <c:v>4.3123356159120545E-4</c:v>
                </c:pt>
                <c:pt idx="112">
                  <c:v>4.6274832723206677E-4</c:v>
                </c:pt>
                <c:pt idx="113">
                  <c:v>-4.4054650608848361E-4</c:v>
                </c:pt>
                <c:pt idx="114">
                  <c:v>-5.1066827452971725E-4</c:v>
                </c:pt>
                <c:pt idx="115">
                  <c:v>-7.4406883953637148E-4</c:v>
                </c:pt>
                <c:pt idx="116">
                  <c:v>-1.2702904851078639E-3</c:v>
                </c:pt>
                <c:pt idx="117">
                  <c:v>-1.7988703159667538E-3</c:v>
                </c:pt>
                <c:pt idx="118">
                  <c:v>-1.9363782553707097E-3</c:v>
                </c:pt>
                <c:pt idx="119">
                  <c:v>-3.0381717301986699E-3</c:v>
                </c:pt>
                <c:pt idx="120">
                  <c:v>-4.0888880961458419E-3</c:v>
                </c:pt>
                <c:pt idx="121">
                  <c:v>-4.3806713842554036E-3</c:v>
                </c:pt>
                <c:pt idx="122">
                  <c:v>-5.2156632345655941E-3</c:v>
                </c:pt>
                <c:pt idx="123">
                  <c:v>-5.3744339416330741E-3</c:v>
                </c:pt>
                <c:pt idx="124">
                  <c:v>-4.8987825633646231E-3</c:v>
                </c:pt>
                <c:pt idx="125">
                  <c:v>-4.3429077180512591E-3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A9-4E27-B90F-40F725F65712}"/>
            </c:ext>
          </c:extLst>
        </c:ser>
        <c:ser>
          <c:idx val="0"/>
          <c:order val="1"/>
          <c:tx>
            <c:strRef>
              <c:f>flattened!$B$1</c:f>
              <c:strCache>
                <c:ptCount val="1"/>
                <c:pt idx="0">
                  <c:v>Smoothed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flattened!$A$2:$A$127</c:f>
              <c:numCache>
                <c:formatCode>General</c:formatCode>
                <c:ptCount val="126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</c:numRef>
          </c:xVal>
          <c:yVal>
            <c:numRef>
              <c:f>flattened!$B$2:$B$127</c:f>
              <c:numCache>
                <c:formatCode>General</c:formatCode>
                <c:ptCount val="126"/>
                <c:pt idx="0">
                  <c:v>1.2825858129750258E-3</c:v>
                </c:pt>
                <c:pt idx="1">
                  <c:v>2.3054731879117024E-3</c:v>
                </c:pt>
                <c:pt idx="2">
                  <c:v>2.861182812202556E-3</c:v>
                </c:pt>
                <c:pt idx="3">
                  <c:v>3.6300763059276724E-3</c:v>
                </c:pt>
                <c:pt idx="4">
                  <c:v>4.533025923755046E-3</c:v>
                </c:pt>
                <c:pt idx="5">
                  <c:v>5.525037594182932E-3</c:v>
                </c:pt>
                <c:pt idx="6">
                  <c:v>6.4242803059540053E-3</c:v>
                </c:pt>
                <c:pt idx="7">
                  <c:v>7.3069116693166552E-3</c:v>
                </c:pt>
                <c:pt idx="8">
                  <c:v>8.5451312333967022E-3</c:v>
                </c:pt>
                <c:pt idx="9">
                  <c:v>9.6111940799337749E-3</c:v>
                </c:pt>
                <c:pt idx="10">
                  <c:v>1.0615423588306172E-2</c:v>
                </c:pt>
                <c:pt idx="11">
                  <c:v>1.2025515933708607E-2</c:v>
                </c:pt>
                <c:pt idx="12">
                  <c:v>1.3580896526928895E-2</c:v>
                </c:pt>
                <c:pt idx="13">
                  <c:v>1.439663964625946E-2</c:v>
                </c:pt>
                <c:pt idx="14">
                  <c:v>1.4816023487424607E-2</c:v>
                </c:pt>
                <c:pt idx="15">
                  <c:v>1.5640083648122527E-2</c:v>
                </c:pt>
                <c:pt idx="16">
                  <c:v>1.5825854705017899E-2</c:v>
                </c:pt>
                <c:pt idx="17">
                  <c:v>1.6066636712179717E-2</c:v>
                </c:pt>
                <c:pt idx="18">
                  <c:v>1.6472569031398925E-2</c:v>
                </c:pt>
                <c:pt idx="19">
                  <c:v>1.75676544622567E-2</c:v>
                </c:pt>
                <c:pt idx="20">
                  <c:v>1.7576890896967894E-2</c:v>
                </c:pt>
                <c:pt idx="21">
                  <c:v>1.8273704951472094E-2</c:v>
                </c:pt>
                <c:pt idx="22">
                  <c:v>1.8339235559883253E-2</c:v>
                </c:pt>
                <c:pt idx="23">
                  <c:v>1.8567623264183812E-2</c:v>
                </c:pt>
                <c:pt idx="24">
                  <c:v>1.8353788229235845E-2</c:v>
                </c:pt>
                <c:pt idx="25">
                  <c:v>1.8911750032240784E-2</c:v>
                </c:pt>
                <c:pt idx="26">
                  <c:v>1.8646094023055254E-2</c:v>
                </c:pt>
                <c:pt idx="27">
                  <c:v>1.8801001965013518E-2</c:v>
                </c:pt>
                <c:pt idx="28">
                  <c:v>1.8885018190449868E-2</c:v>
                </c:pt>
                <c:pt idx="29">
                  <c:v>1.928063980348696E-2</c:v>
                </c:pt>
                <c:pt idx="30">
                  <c:v>1.904469229742229E-2</c:v>
                </c:pt>
                <c:pt idx="31">
                  <c:v>1.9575382218660203E-2</c:v>
                </c:pt>
                <c:pt idx="32">
                  <c:v>1.9228579158433984E-2</c:v>
                </c:pt>
                <c:pt idx="33">
                  <c:v>1.9249503450986458E-2</c:v>
                </c:pt>
                <c:pt idx="34">
                  <c:v>1.9112641172587094E-2</c:v>
                </c:pt>
                <c:pt idx="35">
                  <c:v>1.9517427046443013E-2</c:v>
                </c:pt>
                <c:pt idx="36">
                  <c:v>1.9167538015803919E-2</c:v>
                </c:pt>
                <c:pt idx="37">
                  <c:v>2.001335539220327E-2</c:v>
                </c:pt>
                <c:pt idx="38">
                  <c:v>2.0689795381055687E-2</c:v>
                </c:pt>
                <c:pt idx="39">
                  <c:v>2.0980342415058376E-2</c:v>
                </c:pt>
                <c:pt idx="40">
                  <c:v>2.1074919684906511E-2</c:v>
                </c:pt>
                <c:pt idx="41">
                  <c:v>2.1273592867815133E-2</c:v>
                </c:pt>
                <c:pt idx="42">
                  <c:v>2.131850766534462E-2</c:v>
                </c:pt>
                <c:pt idx="43">
                  <c:v>2.1152639295347442E-2</c:v>
                </c:pt>
                <c:pt idx="44">
                  <c:v>2.1178614545222029E-2</c:v>
                </c:pt>
                <c:pt idx="45">
                  <c:v>2.1711588605336275E-2</c:v>
                </c:pt>
                <c:pt idx="46">
                  <c:v>2.2390664337057501E-2</c:v>
                </c:pt>
                <c:pt idx="47">
                  <c:v>2.2257705690884345E-2</c:v>
                </c:pt>
                <c:pt idx="48">
                  <c:v>2.2165852455780292E-2</c:v>
                </c:pt>
                <c:pt idx="49">
                  <c:v>2.2441977920498662E-2</c:v>
                </c:pt>
                <c:pt idx="50">
                  <c:v>2.224047265240146E-2</c:v>
                </c:pt>
                <c:pt idx="51">
                  <c:v>2.195955364079355E-2</c:v>
                </c:pt>
                <c:pt idx="52">
                  <c:v>2.2174709172902086E-2</c:v>
                </c:pt>
                <c:pt idx="53">
                  <c:v>2.2275352960653833E-2</c:v>
                </c:pt>
                <c:pt idx="54">
                  <c:v>2.2140686680100906E-2</c:v>
                </c:pt>
                <c:pt idx="55">
                  <c:v>2.2525695104214812E-2</c:v>
                </c:pt>
                <c:pt idx="56">
                  <c:v>2.2568753104236124E-2</c:v>
                </c:pt>
                <c:pt idx="57">
                  <c:v>2.279846018674685E-2</c:v>
                </c:pt>
                <c:pt idx="58">
                  <c:v>2.2852405434133437E-2</c:v>
                </c:pt>
                <c:pt idx="59">
                  <c:v>2.2943702416648403E-2</c:v>
                </c:pt>
                <c:pt idx="60">
                  <c:v>2.2895911608632045E-2</c:v>
                </c:pt>
                <c:pt idx="61">
                  <c:v>2.2945729651774598E-2</c:v>
                </c:pt>
                <c:pt idx="62">
                  <c:v>2.2874378564427214E-2</c:v>
                </c:pt>
                <c:pt idx="63">
                  <c:v>2.3148377613439696E-2</c:v>
                </c:pt>
                <c:pt idx="64">
                  <c:v>2.3096053315697175E-2</c:v>
                </c:pt>
                <c:pt idx="65">
                  <c:v>2.3207281687575795E-2</c:v>
                </c:pt>
                <c:pt idx="66">
                  <c:v>2.2998433082188033E-2</c:v>
                </c:pt>
                <c:pt idx="67">
                  <c:v>2.2960308597964309E-2</c:v>
                </c:pt>
                <c:pt idx="68">
                  <c:v>2.3314342422019563E-2</c:v>
                </c:pt>
                <c:pt idx="69">
                  <c:v>2.362620934846325E-2</c:v>
                </c:pt>
                <c:pt idx="70">
                  <c:v>2.3598799736533942E-2</c:v>
                </c:pt>
                <c:pt idx="71">
                  <c:v>2.413827450604419E-2</c:v>
                </c:pt>
                <c:pt idx="72">
                  <c:v>2.3983047061823536E-2</c:v>
                </c:pt>
                <c:pt idx="73">
                  <c:v>2.33594703996843E-2</c:v>
                </c:pt>
                <c:pt idx="74">
                  <c:v>2.3116126501440272E-2</c:v>
                </c:pt>
                <c:pt idx="75">
                  <c:v>2.2903889945268173E-2</c:v>
                </c:pt>
                <c:pt idx="76">
                  <c:v>2.2322147522071713E-2</c:v>
                </c:pt>
                <c:pt idx="77">
                  <c:v>2.2412601149087198E-2</c:v>
                </c:pt>
                <c:pt idx="78">
                  <c:v>2.2443143903913741E-2</c:v>
                </c:pt>
                <c:pt idx="79">
                  <c:v>2.2036284125160805E-2</c:v>
                </c:pt>
                <c:pt idx="80">
                  <c:v>2.1842021030747748E-2</c:v>
                </c:pt>
                <c:pt idx="81">
                  <c:v>2.1881210159618619E-2</c:v>
                </c:pt>
                <c:pt idx="82">
                  <c:v>2.1317760897101169E-2</c:v>
                </c:pt>
                <c:pt idx="83">
                  <c:v>2.1001301740658732E-2</c:v>
                </c:pt>
                <c:pt idx="84">
                  <c:v>2.0799061891512784E-2</c:v>
                </c:pt>
                <c:pt idx="85">
                  <c:v>2.0424067203065877E-2</c:v>
                </c:pt>
                <c:pt idx="86">
                  <c:v>2.0143407519645707E-2</c:v>
                </c:pt>
                <c:pt idx="87">
                  <c:v>1.98481857610775E-2</c:v>
                </c:pt>
                <c:pt idx="88">
                  <c:v>1.9593855417039278E-2</c:v>
                </c:pt>
                <c:pt idx="89">
                  <c:v>1.963067582183169E-2</c:v>
                </c:pt>
                <c:pt idx="90">
                  <c:v>1.9441527523280676E-2</c:v>
                </c:pt>
                <c:pt idx="91">
                  <c:v>1.9131050721257637E-2</c:v>
                </c:pt>
                <c:pt idx="92">
                  <c:v>1.8924219994514338E-2</c:v>
                </c:pt>
                <c:pt idx="93">
                  <c:v>1.8774422279043169E-2</c:v>
                </c:pt>
                <c:pt idx="94">
                  <c:v>1.8631975741633052E-2</c:v>
                </c:pt>
                <c:pt idx="95">
                  <c:v>1.814895076646348E-2</c:v>
                </c:pt>
                <c:pt idx="96">
                  <c:v>1.8295931338230053E-2</c:v>
                </c:pt>
                <c:pt idx="97">
                  <c:v>1.8035383963751612E-2</c:v>
                </c:pt>
                <c:pt idx="98">
                  <c:v>1.7634819053033143E-2</c:v>
                </c:pt>
                <c:pt idx="99">
                  <c:v>1.7189530650346833E-2</c:v>
                </c:pt>
                <c:pt idx="100">
                  <c:v>1.7234321932694276E-2</c:v>
                </c:pt>
                <c:pt idx="101">
                  <c:v>1.6503836910800429E-2</c:v>
                </c:pt>
                <c:pt idx="102">
                  <c:v>1.6176345824180132E-2</c:v>
                </c:pt>
                <c:pt idx="103">
                  <c:v>1.5894165953923654E-2</c:v>
                </c:pt>
                <c:pt idx="104">
                  <c:v>1.5784127916423189E-2</c:v>
                </c:pt>
                <c:pt idx="105">
                  <c:v>1.5294123482001371E-2</c:v>
                </c:pt>
                <c:pt idx="106">
                  <c:v>1.4861649478128897E-2</c:v>
                </c:pt>
                <c:pt idx="107">
                  <c:v>1.4971985961415912E-2</c:v>
                </c:pt>
                <c:pt idx="108">
                  <c:v>1.5367109147351893E-2</c:v>
                </c:pt>
                <c:pt idx="109">
                  <c:v>1.4736540855678892E-2</c:v>
                </c:pt>
                <c:pt idx="110">
                  <c:v>1.4645424854214639E-2</c:v>
                </c:pt>
                <c:pt idx="111">
                  <c:v>1.4446603891745083E-2</c:v>
                </c:pt>
                <c:pt idx="112">
                  <c:v>1.4167092402209281E-2</c:v>
                </c:pt>
                <c:pt idx="113">
                  <c:v>1.2946597446927994E-2</c:v>
                </c:pt>
                <c:pt idx="114">
                  <c:v>1.2553102340691619E-2</c:v>
                </c:pt>
                <c:pt idx="115">
                  <c:v>1.1990155872934354E-2</c:v>
                </c:pt>
                <c:pt idx="116">
                  <c:v>1.1128216410473278E-2</c:v>
                </c:pt>
                <c:pt idx="117">
                  <c:v>1.0257747499327475E-2</c:v>
                </c:pt>
                <c:pt idx="118">
                  <c:v>9.7721798669165357E-3</c:v>
                </c:pt>
                <c:pt idx="119">
                  <c:v>8.3161567369702712E-3</c:v>
                </c:pt>
                <c:pt idx="120">
                  <c:v>6.9050414043268921E-3</c:v>
                </c:pt>
                <c:pt idx="121">
                  <c:v>6.2466904884169649E-3</c:v>
                </c:pt>
                <c:pt idx="122">
                  <c:v>5.038962999605357E-3</c:v>
                </c:pt>
                <c:pt idx="123">
                  <c:v>4.5012892936651698E-3</c:v>
                </c:pt>
                <c:pt idx="124">
                  <c:v>4.5918709629555205E-3</c:v>
                </c:pt>
                <c:pt idx="125">
                  <c:v>4.7565100393803031E-3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C3-4A7C-B3C2-60483ADD4A8B}"/>
            </c:ext>
          </c:extLst>
        </c:ser>
        <c:ser>
          <c:idx val="2"/>
          <c:order val="2"/>
          <c:tx>
            <c:strRef>
              <c:f>flattened!$C$1</c:f>
              <c:strCache>
                <c:ptCount val="1"/>
                <c:pt idx="0">
                  <c:v>func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flattened!$A$2:$A$127</c:f>
              <c:numCache>
                <c:formatCode>General</c:formatCode>
                <c:ptCount val="126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</c:numRef>
          </c:xVal>
          <c:yVal>
            <c:numRef>
              <c:f>flattened!$C$2:$C$127</c:f>
              <c:numCache>
                <c:formatCode>General</c:formatCode>
                <c:ptCount val="126"/>
                <c:pt idx="0">
                  <c:v>1.0009658940851754E-2</c:v>
                </c:pt>
                <c:pt idx="1">
                  <c:v>1.0387994317832825E-2</c:v>
                </c:pt>
                <c:pt idx="2">
                  <c:v>1.0760083144319433E-2</c:v>
                </c:pt>
                <c:pt idx="3">
                  <c:v>1.1125926078925289E-2</c:v>
                </c:pt>
                <c:pt idx="4">
                  <c:v>1.1485523780194679E-2</c:v>
                </c:pt>
                <c:pt idx="5">
                  <c:v>1.183887690660246E-2</c:v>
                </c:pt>
                <c:pt idx="6">
                  <c:v>1.2185986116556241E-2</c:v>
                </c:pt>
                <c:pt idx="7">
                  <c:v>1.2526852068389797E-2</c:v>
                </c:pt>
                <c:pt idx="8">
                  <c:v>1.2861475420369728E-2</c:v>
                </c:pt>
                <c:pt idx="9">
                  <c:v>1.3189856830695301E-2</c:v>
                </c:pt>
                <c:pt idx="10">
                  <c:v>1.351199695749015E-2</c:v>
                </c:pt>
                <c:pt idx="11">
                  <c:v>1.3827896458816746E-2</c:v>
                </c:pt>
                <c:pt idx="12">
                  <c:v>1.4137555992662037E-2</c:v>
                </c:pt>
                <c:pt idx="13">
                  <c:v>1.4440976216943726E-2</c:v>
                </c:pt>
                <c:pt idx="14">
                  <c:v>1.4738157789515869E-2</c:v>
                </c:pt>
                <c:pt idx="15">
                  <c:v>1.5029101368155546E-2</c:v>
                </c:pt>
                <c:pt idx="16">
                  <c:v>1.5313807610574331E-2</c:v>
                </c:pt>
                <c:pt idx="17">
                  <c:v>1.5592277174416158E-2</c:v>
                </c:pt>
                <c:pt idx="18">
                  <c:v>1.5864510717252034E-2</c:v>
                </c:pt>
                <c:pt idx="19">
                  <c:v>1.6130508896585412E-2</c:v>
                </c:pt>
                <c:pt idx="20">
                  <c:v>1.6390272369848767E-2</c:v>
                </c:pt>
                <c:pt idx="21">
                  <c:v>1.664380179440695E-2</c:v>
                </c:pt>
                <c:pt idx="22">
                  <c:v>1.6891097827555462E-2</c:v>
                </c:pt>
                <c:pt idx="23">
                  <c:v>1.713216112652044E-2</c:v>
                </c:pt>
                <c:pt idx="24">
                  <c:v>1.7366992348457212E-2</c:v>
                </c:pt>
                <c:pt idx="25">
                  <c:v>1.7595592150454788E-2</c:v>
                </c:pt>
                <c:pt idx="26">
                  <c:v>1.7817961189527116E-2</c:v>
                </c:pt>
                <c:pt idx="27">
                  <c:v>1.8034100122626025E-2</c:v>
                </c:pt>
                <c:pt idx="28">
                  <c:v>1.8244009606629766E-2</c:v>
                </c:pt>
                <c:pt idx="29">
                  <c:v>1.844769029834617E-2</c:v>
                </c:pt>
                <c:pt idx="30">
                  <c:v>1.8645142854518959E-2</c:v>
                </c:pt>
                <c:pt idx="31">
                  <c:v>1.8836367931817463E-2</c:v>
                </c:pt>
                <c:pt idx="32">
                  <c:v>1.9021366186844323E-2</c:v>
                </c:pt>
                <c:pt idx="33">
                  <c:v>1.9200138276131755E-2</c:v>
                </c:pt>
                <c:pt idx="34">
                  <c:v>1.9372684856143879E-2</c:v>
                </c:pt>
                <c:pt idx="35">
                  <c:v>1.9539006583273483E-2</c:v>
                </c:pt>
                <c:pt idx="36">
                  <c:v>1.9699104113848308E-2</c:v>
                </c:pt>
                <c:pt idx="37">
                  <c:v>1.9852978104121739E-2</c:v>
                </c:pt>
                <c:pt idx="38">
                  <c:v>2.0000629210281992E-2</c:v>
                </c:pt>
                <c:pt idx="39">
                  <c:v>2.0142058088446088E-2</c:v>
                </c:pt>
                <c:pt idx="40">
                  <c:v>2.0277265394661091E-2</c:v>
                </c:pt>
                <c:pt idx="41">
                  <c:v>2.0406251784907473E-2</c:v>
                </c:pt>
                <c:pt idx="42">
                  <c:v>2.0529017915094795E-2</c:v>
                </c:pt>
                <c:pt idx="43">
                  <c:v>2.0645564441062761E-2</c:v>
                </c:pt>
                <c:pt idx="44">
                  <c:v>2.075589201858348E-2</c:v>
                </c:pt>
                <c:pt idx="45">
                  <c:v>2.0860001303359806E-2</c:v>
                </c:pt>
                <c:pt idx="46">
                  <c:v>2.0957892951024147E-2</c:v>
                </c:pt>
                <c:pt idx="47">
                  <c:v>2.1049567617141059E-2</c:v>
                </c:pt>
                <c:pt idx="48">
                  <c:v>2.1135025957205351E-2</c:v>
                </c:pt>
                <c:pt idx="49">
                  <c:v>2.121426862664276E-2</c:v>
                </c:pt>
                <c:pt idx="50">
                  <c:v>2.1287296280810344E-2</c:v>
                </c:pt>
                <c:pt idx="51">
                  <c:v>2.1354109574994722E-2</c:v>
                </c:pt>
                <c:pt idx="52">
                  <c:v>2.1414709164415215E-2</c:v>
                </c:pt>
                <c:pt idx="53">
                  <c:v>2.1469095704220793E-2</c:v>
                </c:pt>
                <c:pt idx="54">
                  <c:v>2.1517269849492072E-2</c:v>
                </c:pt>
                <c:pt idx="55">
                  <c:v>2.1559232255239952E-2</c:v>
                </c:pt>
                <c:pt idx="56">
                  <c:v>2.1594983576406636E-2</c:v>
                </c:pt>
                <c:pt idx="57">
                  <c:v>2.1624524467865461E-2</c:v>
                </c:pt>
                <c:pt idx="58">
                  <c:v>2.1647855584420381E-2</c:v>
                </c:pt>
                <c:pt idx="59">
                  <c:v>2.1664977580806169E-2</c:v>
                </c:pt>
                <c:pt idx="60">
                  <c:v>2.1675891111689036E-2</c:v>
                </c:pt>
                <c:pt idx="61">
                  <c:v>2.1680596831665837E-2</c:v>
                </c:pt>
                <c:pt idx="62">
                  <c:v>2.1679095395264483E-2</c:v>
                </c:pt>
                <c:pt idx="63">
                  <c:v>2.1671387456943879E-2</c:v>
                </c:pt>
                <c:pt idx="64">
                  <c:v>2.1657473671093899E-2</c:v>
                </c:pt>
                <c:pt idx="65">
                  <c:v>2.1637354692035517E-2</c:v>
                </c:pt>
                <c:pt idx="66">
                  <c:v>2.1611031174020516E-2</c:v>
                </c:pt>
                <c:pt idx="67">
                  <c:v>2.1578503771231904E-2</c:v>
                </c:pt>
                <c:pt idx="68">
                  <c:v>2.1539773137783873E-2</c:v>
                </c:pt>
                <c:pt idx="69">
                  <c:v>2.1494839927721145E-2</c:v>
                </c:pt>
                <c:pt idx="70">
                  <c:v>2.1443704795019961E-2</c:v>
                </c:pt>
                <c:pt idx="71">
                  <c:v>2.1386368393586951E-2</c:v>
                </c:pt>
                <c:pt idx="72">
                  <c:v>2.1322831377261306E-2</c:v>
                </c:pt>
                <c:pt idx="73">
                  <c:v>2.1253094399810907E-2</c:v>
                </c:pt>
                <c:pt idx="74">
                  <c:v>2.1177158114937165E-2</c:v>
                </c:pt>
                <c:pt idx="75">
                  <c:v>2.1095023176271391E-2</c:v>
                </c:pt>
                <c:pt idx="76">
                  <c:v>2.1006690237375329E-2</c:v>
                </c:pt>
                <c:pt idx="77">
                  <c:v>2.091215995174342E-2</c:v>
                </c:pt>
                <c:pt idx="78">
                  <c:v>2.0811432972799512E-2</c:v>
                </c:pt>
                <c:pt idx="79">
                  <c:v>2.0704509953900392E-2</c:v>
                </c:pt>
                <c:pt idx="80">
                  <c:v>2.0591391548331998E-2</c:v>
                </c:pt>
                <c:pt idx="81">
                  <c:v>2.0472078409313484E-2</c:v>
                </c:pt>
                <c:pt idx="82">
                  <c:v>2.0346571189992904E-2</c:v>
                </c:pt>
                <c:pt idx="83">
                  <c:v>2.0214870543451779E-2</c:v>
                </c:pt>
                <c:pt idx="84">
                  <c:v>2.0076977122701206E-2</c:v>
                </c:pt>
                <c:pt idx="85">
                  <c:v>1.9932891580683336E-2</c:v>
                </c:pt>
                <c:pt idx="86">
                  <c:v>1.9782614570273319E-2</c:v>
                </c:pt>
                <c:pt idx="87">
                  <c:v>1.9626146744274667E-2</c:v>
                </c:pt>
                <c:pt idx="88">
                  <c:v>1.9463488755424932E-2</c:v>
                </c:pt>
                <c:pt idx="89">
                  <c:v>1.9294641256390903E-2</c:v>
                </c:pt>
                <c:pt idx="90">
                  <c:v>1.9119604899770416E-2</c:v>
                </c:pt>
                <c:pt idx="91">
                  <c:v>1.8938380338095917E-2</c:v>
                </c:pt>
                <c:pt idx="92">
                  <c:v>1.8750968223825361E-2</c:v>
                </c:pt>
                <c:pt idx="93">
                  <c:v>1.8557369209353684E-2</c:v>
                </c:pt>
                <c:pt idx="94">
                  <c:v>1.8357583947002286E-2</c:v>
                </c:pt>
                <c:pt idx="95">
                  <c:v>1.815161308902747E-2</c:v>
                </c:pt>
                <c:pt idx="96">
                  <c:v>1.7939457287615569E-2</c:v>
                </c:pt>
                <c:pt idx="97">
                  <c:v>1.7721117194882799E-2</c:v>
                </c:pt>
                <c:pt idx="98">
                  <c:v>1.7496593462877914E-2</c:v>
                </c:pt>
                <c:pt idx="99">
                  <c:v>1.7265886743580934E-2</c:v>
                </c:pt>
                <c:pt idx="100">
                  <c:v>1.7028997688903182E-2</c:v>
                </c:pt>
                <c:pt idx="101">
                  <c:v>1.6785926950687216E-2</c:v>
                </c:pt>
                <c:pt idx="102">
                  <c:v>1.6536675180706908E-2</c:v>
                </c:pt>
                <c:pt idx="103">
                  <c:v>1.62812430306674E-2</c:v>
                </c:pt>
                <c:pt idx="104">
                  <c:v>1.601963115220513E-2</c:v>
                </c:pt>
                <c:pt idx="105">
                  <c:v>1.5751840196886122E-2</c:v>
                </c:pt>
                <c:pt idx="106">
                  <c:v>1.5477870816211043E-2</c:v>
                </c:pt>
                <c:pt idx="107">
                  <c:v>1.5197723661610223E-2</c:v>
                </c:pt>
                <c:pt idx="108">
                  <c:v>1.4911399384445282E-2</c:v>
                </c:pt>
                <c:pt idx="109">
                  <c:v>1.4618898636011063E-2</c:v>
                </c:pt>
                <c:pt idx="110">
                  <c:v>1.4320222067528138E-2</c:v>
                </c:pt>
                <c:pt idx="111">
                  <c:v>1.4015370330153877E-2</c:v>
                </c:pt>
                <c:pt idx="112">
                  <c:v>1.3704344074977214E-2</c:v>
                </c:pt>
                <c:pt idx="113">
                  <c:v>1.3387143953016477E-2</c:v>
                </c:pt>
                <c:pt idx="114">
                  <c:v>1.3063770615221336E-2</c:v>
                </c:pt>
                <c:pt idx="115">
                  <c:v>1.2734224712470725E-2</c:v>
                </c:pt>
                <c:pt idx="116">
                  <c:v>1.2398506895581142E-2</c:v>
                </c:pt>
                <c:pt idx="117">
                  <c:v>1.2056617815294228E-2</c:v>
                </c:pt>
                <c:pt idx="118">
                  <c:v>1.1708558122287245E-2</c:v>
                </c:pt>
                <c:pt idx="119">
                  <c:v>1.1354328467168941E-2</c:v>
                </c:pt>
                <c:pt idx="120">
                  <c:v>1.0993929500472734E-2</c:v>
                </c:pt>
                <c:pt idx="121">
                  <c:v>1.0627361872672368E-2</c:v>
                </c:pt>
                <c:pt idx="122">
                  <c:v>1.0254626234170951E-2</c:v>
                </c:pt>
                <c:pt idx="123">
                  <c:v>9.8757232352982439E-3</c:v>
                </c:pt>
                <c:pt idx="124">
                  <c:v>9.4906535263201437E-3</c:v>
                </c:pt>
                <c:pt idx="125">
                  <c:v>9.0994177574315622E-3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C3-4A7C-B3C2-60483ADD4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907032"/>
        <c:axId val="431908472"/>
        <c:extLst/>
      </c:scatterChart>
      <c:valAx>
        <c:axId val="43190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8472"/>
        <c:crosses val="autoZero"/>
        <c:crossBetween val="midCat"/>
        <c:majorUnit val="25"/>
      </c:valAx>
      <c:valAx>
        <c:axId val="43190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7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M31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29230674523896E-2"/>
          <c:y val="0.13840848806366049"/>
          <c:w val="0.92729871452635582"/>
          <c:h val="0.72303306251174837"/>
        </c:manualLayout>
      </c:layout>
      <c:scatterChart>
        <c:scatterStyle val="smoothMarker"/>
        <c:varyColors val="0"/>
        <c:ser>
          <c:idx val="0"/>
          <c:order val="0"/>
          <c:tx>
            <c:v>M31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'M31 Reference Profile'!$B$2:$B$27</c:f>
              <c:numCache>
                <c:formatCode>General</c:formatCode>
                <c:ptCount val="26"/>
                <c:pt idx="0">
                  <c:v>0</c:v>
                </c:pt>
                <c:pt idx="1">
                  <c:v>-25</c:v>
                </c:pt>
                <c:pt idx="2">
                  <c:v>-50</c:v>
                </c:pt>
                <c:pt idx="3">
                  <c:v>-75</c:v>
                </c:pt>
                <c:pt idx="4">
                  <c:v>-100</c:v>
                </c:pt>
                <c:pt idx="5">
                  <c:v>-125</c:v>
                </c:pt>
                <c:pt idx="6">
                  <c:v>-150</c:v>
                </c:pt>
                <c:pt idx="7">
                  <c:v>-175</c:v>
                </c:pt>
                <c:pt idx="8">
                  <c:v>-200</c:v>
                </c:pt>
                <c:pt idx="9">
                  <c:v>-225</c:v>
                </c:pt>
                <c:pt idx="10">
                  <c:v>-250</c:v>
                </c:pt>
                <c:pt idx="11">
                  <c:v>-275</c:v>
                </c:pt>
                <c:pt idx="12">
                  <c:v>-300</c:v>
                </c:pt>
                <c:pt idx="13">
                  <c:v>-325</c:v>
                </c:pt>
                <c:pt idx="14">
                  <c:v>-350</c:v>
                </c:pt>
                <c:pt idx="15">
                  <c:v>-375</c:v>
                </c:pt>
                <c:pt idx="16">
                  <c:v>-400</c:v>
                </c:pt>
                <c:pt idx="17">
                  <c:v>-425</c:v>
                </c:pt>
                <c:pt idx="18">
                  <c:v>-450</c:v>
                </c:pt>
                <c:pt idx="19">
                  <c:v>-475</c:v>
                </c:pt>
                <c:pt idx="20">
                  <c:v>-500</c:v>
                </c:pt>
                <c:pt idx="21">
                  <c:v>-525</c:v>
                </c:pt>
                <c:pt idx="22">
                  <c:v>-550</c:v>
                </c:pt>
                <c:pt idx="23">
                  <c:v>-575</c:v>
                </c:pt>
                <c:pt idx="24">
                  <c:v>-600</c:v>
                </c:pt>
                <c:pt idx="25">
                  <c:v>-625</c:v>
                </c:pt>
              </c:numCache>
            </c:numRef>
          </c:xVal>
          <c:yVal>
            <c:numRef>
              <c:f>'M31 Reference Profile'!$C$2:$C$27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50</c:v>
                </c:pt>
                <c:pt idx="3">
                  <c:v>100</c:v>
                </c:pt>
                <c:pt idx="4">
                  <c:v>72</c:v>
                </c:pt>
                <c:pt idx="5">
                  <c:v>55</c:v>
                </c:pt>
                <c:pt idx="6">
                  <c:v>52</c:v>
                </c:pt>
                <c:pt idx="7">
                  <c:v>51</c:v>
                </c:pt>
                <c:pt idx="8">
                  <c:v>55</c:v>
                </c:pt>
                <c:pt idx="9">
                  <c:v>52</c:v>
                </c:pt>
                <c:pt idx="10">
                  <c:v>51</c:v>
                </c:pt>
                <c:pt idx="11">
                  <c:v>49</c:v>
                </c:pt>
                <c:pt idx="12">
                  <c:v>43</c:v>
                </c:pt>
                <c:pt idx="13">
                  <c:v>44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39</c:v>
                </c:pt>
                <c:pt idx="18">
                  <c:v>42</c:v>
                </c:pt>
                <c:pt idx="19">
                  <c:v>45</c:v>
                </c:pt>
                <c:pt idx="20">
                  <c:v>60</c:v>
                </c:pt>
                <c:pt idx="21">
                  <c:v>105</c:v>
                </c:pt>
                <c:pt idx="22">
                  <c:v>70</c:v>
                </c:pt>
                <c:pt idx="23">
                  <c:v>20</c:v>
                </c:pt>
                <c:pt idx="24">
                  <c:v>2</c:v>
                </c:pt>
                <c:pt idx="2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F0-442D-97B1-21BCB4DA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-200"/>
          <c:min val="-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5"/>
      </c:valAx>
      <c:valAx>
        <c:axId val="56309056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M31</a:t>
            </a:r>
            <a:r>
              <a:rPr lang="en-US" baseline="0"/>
              <a:t> Combined Drift Scans </a:t>
            </a:r>
            <a:r>
              <a:rPr lang="en-US"/>
              <a:t>Flattened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595128967088068E-2"/>
          <c:y val="0.12277173798315424"/>
          <c:w val="0.9417265392331009"/>
          <c:h val="0.774043822516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flattened!$D$1</c:f>
              <c:strCache>
                <c:ptCount val="1"/>
                <c:pt idx="0">
                  <c:v>Flattened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flattened!$A$2:$A$129</c:f>
              <c:numCache>
                <c:formatCode>General</c:formatCode>
                <c:ptCount val="128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</c:numRef>
          </c:xVal>
          <c:yVal>
            <c:numRef>
              <c:f>flattened!$D$2:$D$128</c:f>
              <c:numCache>
                <c:formatCode>General</c:formatCode>
                <c:ptCount val="127"/>
                <c:pt idx="0">
                  <c:v>-8.7270731278767284E-3</c:v>
                </c:pt>
                <c:pt idx="1">
                  <c:v>-8.082521129921123E-3</c:v>
                </c:pt>
                <c:pt idx="2">
                  <c:v>-7.8989003321168778E-3</c:v>
                </c:pt>
                <c:pt idx="3">
                  <c:v>-7.495849772997617E-3</c:v>
                </c:pt>
                <c:pt idx="4">
                  <c:v>-6.9524978564396329E-3</c:v>
                </c:pt>
                <c:pt idx="5">
                  <c:v>-6.3138393124195277E-3</c:v>
                </c:pt>
                <c:pt idx="6">
                  <c:v>-5.7617058106022362E-3</c:v>
                </c:pt>
                <c:pt idx="7">
                  <c:v>-5.2199403990731419E-3</c:v>
                </c:pt>
                <c:pt idx="8">
                  <c:v>-4.3163441869730253E-3</c:v>
                </c:pt>
                <c:pt idx="9">
                  <c:v>-3.5786627507615257E-3</c:v>
                </c:pt>
                <c:pt idx="10">
                  <c:v>-2.896573369183978E-3</c:v>
                </c:pt>
                <c:pt idx="11">
                  <c:v>-1.8023805251081385E-3</c:v>
                </c:pt>
                <c:pt idx="12">
                  <c:v>-5.566594657331423E-4</c:v>
                </c:pt>
                <c:pt idx="13">
                  <c:v>-4.4336570684266191E-5</c:v>
                </c:pt>
                <c:pt idx="14">
                  <c:v>7.7865697908737624E-5</c:v>
                </c:pt>
                <c:pt idx="15">
                  <c:v>6.1098227996698139E-4</c:v>
                </c:pt>
                <c:pt idx="16">
                  <c:v>5.120470944435674E-4</c:v>
                </c:pt>
                <c:pt idx="17">
                  <c:v>4.7435953776355823E-4</c:v>
                </c:pt>
                <c:pt idx="18">
                  <c:v>6.0805831414689065E-4</c:v>
                </c:pt>
                <c:pt idx="19">
                  <c:v>1.4371455656712884E-3</c:v>
                </c:pt>
                <c:pt idx="20">
                  <c:v>1.1866185271191265E-3</c:v>
                </c:pt>
                <c:pt idx="21">
                  <c:v>1.6299031570651441E-3</c:v>
                </c:pt>
                <c:pt idx="22">
                  <c:v>1.4481377323277908E-3</c:v>
                </c:pt>
                <c:pt idx="23">
                  <c:v>1.4354621376633722E-3</c:v>
                </c:pt>
                <c:pt idx="24">
                  <c:v>9.867958807786327E-4</c:v>
                </c:pt>
                <c:pt idx="25">
                  <c:v>1.3161578817859967E-3</c:v>
                </c:pt>
                <c:pt idx="26">
                  <c:v>8.2813283352813766E-4</c:v>
                </c:pt>
                <c:pt idx="27">
                  <c:v>7.6690184238749348E-4</c:v>
                </c:pt>
                <c:pt idx="28">
                  <c:v>6.4100858382010184E-4</c:v>
                </c:pt>
                <c:pt idx="29">
                  <c:v>8.329495051407898E-4</c:v>
                </c:pt>
                <c:pt idx="30">
                  <c:v>3.9954944290333111E-4</c:v>
                </c:pt>
                <c:pt idx="31">
                  <c:v>7.3901428684274018E-4</c:v>
                </c:pt>
                <c:pt idx="32">
                  <c:v>2.0721297158966118E-4</c:v>
                </c:pt>
                <c:pt idx="33">
                  <c:v>4.9365174854702765E-5</c:v>
                </c:pt>
                <c:pt idx="34">
                  <c:v>-2.6004368355678556E-4</c:v>
                </c:pt>
                <c:pt idx="35">
                  <c:v>-2.1579536830469703E-5</c:v>
                </c:pt>
                <c:pt idx="36">
                  <c:v>-5.3156609804438926E-4</c:v>
                </c:pt>
                <c:pt idx="37">
                  <c:v>1.6037728808153059E-4</c:v>
                </c:pt>
                <c:pt idx="38">
                  <c:v>6.8916617077369527E-4</c:v>
                </c:pt>
                <c:pt idx="39">
                  <c:v>8.3828432661228747E-4</c:v>
                </c:pt>
                <c:pt idx="40">
                  <c:v>7.9765429024541978E-4</c:v>
                </c:pt>
                <c:pt idx="41">
                  <c:v>8.6734108290766054E-4</c:v>
                </c:pt>
                <c:pt idx="42">
                  <c:v>7.8948975024982493E-4</c:v>
                </c:pt>
                <c:pt idx="43">
                  <c:v>5.0707485428468091E-4</c:v>
                </c:pt>
                <c:pt idx="44">
                  <c:v>4.2272252663854912E-4</c:v>
                </c:pt>
                <c:pt idx="45">
                  <c:v>8.5158730197646901E-4</c:v>
                </c:pt>
                <c:pt idx="46">
                  <c:v>1.4327713860333539E-3</c:v>
                </c:pt>
                <c:pt idx="47">
                  <c:v>1.2081380737432867E-3</c:v>
                </c:pt>
                <c:pt idx="48">
                  <c:v>1.0308264985749403E-3</c:v>
                </c:pt>
                <c:pt idx="49">
                  <c:v>1.2277092938559019E-3</c:v>
                </c:pt>
                <c:pt idx="50">
                  <c:v>9.5317637159111554E-4</c:v>
                </c:pt>
                <c:pt idx="51">
                  <c:v>6.0544406579882831E-4</c:v>
                </c:pt>
                <c:pt idx="52">
                  <c:v>7.6000000848687119E-4</c:v>
                </c:pt>
                <c:pt idx="53">
                  <c:v>8.0625725643303919E-4</c:v>
                </c:pt>
                <c:pt idx="54">
                  <c:v>6.2341683060883335E-4</c:v>
                </c:pt>
                <c:pt idx="55">
                  <c:v>9.6646284897486043E-4</c:v>
                </c:pt>
                <c:pt idx="56">
                  <c:v>9.7376952782948778E-4</c:v>
                </c:pt>
                <c:pt idx="57">
                  <c:v>1.1739357188813894E-3</c:v>
                </c:pt>
                <c:pt idx="58">
                  <c:v>1.2045498497130561E-3</c:v>
                </c:pt>
                <c:pt idx="59">
                  <c:v>1.2787248358422341E-3</c:v>
                </c:pt>
                <c:pt idx="60">
                  <c:v>1.2200204969430098E-3</c:v>
                </c:pt>
                <c:pt idx="61">
                  <c:v>1.2651328201087608E-3</c:v>
                </c:pt>
                <c:pt idx="62">
                  <c:v>1.1952831691627308E-3</c:v>
                </c:pt>
                <c:pt idx="63">
                  <c:v>1.4769901564958172E-3</c:v>
                </c:pt>
                <c:pt idx="64">
                  <c:v>1.4385796446032759E-3</c:v>
                </c:pt>
                <c:pt idx="65">
                  <c:v>1.569926995540278E-3</c:v>
                </c:pt>
                <c:pt idx="66">
                  <c:v>1.3874019081675168E-3</c:v>
                </c:pt>
                <c:pt idx="67">
                  <c:v>1.3818048267324051E-3</c:v>
                </c:pt>
                <c:pt idx="68">
                  <c:v>1.7745692842356907E-3</c:v>
                </c:pt>
                <c:pt idx="69">
                  <c:v>2.1313694207421054E-3</c:v>
                </c:pt>
                <c:pt idx="70">
                  <c:v>2.1550949415139811E-3</c:v>
                </c:pt>
                <c:pt idx="71">
                  <c:v>2.7519061124572398E-3</c:v>
                </c:pt>
                <c:pt idx="72">
                  <c:v>2.6602156845622303E-3</c:v>
                </c:pt>
                <c:pt idx="73">
                  <c:v>2.106375999873393E-3</c:v>
                </c:pt>
                <c:pt idx="74">
                  <c:v>1.9389683865031065E-3</c:v>
                </c:pt>
                <c:pt idx="75">
                  <c:v>1.8088667689967822E-3</c:v>
                </c:pt>
                <c:pt idx="76">
                  <c:v>1.3154572846963836E-3</c:v>
                </c:pt>
                <c:pt idx="77">
                  <c:v>1.5004411973437784E-3</c:v>
                </c:pt>
                <c:pt idx="78">
                  <c:v>1.6317109311142289E-3</c:v>
                </c:pt>
                <c:pt idx="79">
                  <c:v>1.3317741712604129E-3</c:v>
                </c:pt>
                <c:pt idx="80">
                  <c:v>1.2506294824157493E-3</c:v>
                </c:pt>
                <c:pt idx="81">
                  <c:v>1.409131750305135E-3</c:v>
                </c:pt>
                <c:pt idx="82">
                  <c:v>9.7118970710826508E-4</c:v>
                </c:pt>
                <c:pt idx="83">
                  <c:v>7.8643119720695279E-4</c:v>
                </c:pt>
                <c:pt idx="84">
                  <c:v>7.2208476881157821E-4</c:v>
                </c:pt>
                <c:pt idx="85">
                  <c:v>4.9117562238254128E-4</c:v>
                </c:pt>
                <c:pt idx="86">
                  <c:v>3.607929493723884E-4</c:v>
                </c:pt>
                <c:pt idx="87">
                  <c:v>2.2203901680283369E-4</c:v>
                </c:pt>
                <c:pt idx="88">
                  <c:v>1.3036666161434646E-4</c:v>
                </c:pt>
                <c:pt idx="89">
                  <c:v>3.3603456544078689E-4</c:v>
                </c:pt>
                <c:pt idx="90">
                  <c:v>3.2192262351025958E-4</c:v>
                </c:pt>
                <c:pt idx="91">
                  <c:v>1.9267038316172005E-4</c:v>
                </c:pt>
                <c:pt idx="92">
                  <c:v>1.7325177068897718E-4</c:v>
                </c:pt>
                <c:pt idx="93">
                  <c:v>2.1705306968948512E-4</c:v>
                </c:pt>
                <c:pt idx="94">
                  <c:v>2.7439179463076627E-4</c:v>
                </c:pt>
                <c:pt idx="95">
                  <c:v>-2.6623225639899051E-6</c:v>
                </c:pt>
                <c:pt idx="96">
                  <c:v>3.5647405061448381E-4</c:v>
                </c:pt>
                <c:pt idx="97">
                  <c:v>3.1426676886881291E-4</c:v>
                </c:pt>
                <c:pt idx="98">
                  <c:v>1.3822559015522901E-4</c:v>
                </c:pt>
                <c:pt idx="99">
                  <c:v>-7.6356093234100642E-5</c:v>
                </c:pt>
                <c:pt idx="100">
                  <c:v>2.0532424379109473E-4</c:v>
                </c:pt>
                <c:pt idx="101">
                  <c:v>-2.8209003988678705E-4</c:v>
                </c:pt>
                <c:pt idx="102">
                  <c:v>-3.6032935652677636E-4</c:v>
                </c:pt>
                <c:pt idx="103">
                  <c:v>-3.8707707674374633E-4</c:v>
                </c:pt>
                <c:pt idx="104">
                  <c:v>-2.355032357819406E-4</c:v>
                </c:pt>
                <c:pt idx="105">
                  <c:v>-4.5771671488475073E-4</c:v>
                </c:pt>
                <c:pt idx="106">
                  <c:v>-6.1622133808214574E-4</c:v>
                </c:pt>
                <c:pt idx="107">
                  <c:v>-2.2573770019431068E-4</c:v>
                </c:pt>
                <c:pt idx="108">
                  <c:v>4.5570976290661147E-4</c:v>
                </c:pt>
                <c:pt idx="109">
                  <c:v>1.1764221966782847E-4</c:v>
                </c:pt>
                <c:pt idx="110">
                  <c:v>3.2520278668650079E-4</c:v>
                </c:pt>
                <c:pt idx="111">
                  <c:v>4.3123356159120545E-4</c:v>
                </c:pt>
                <c:pt idx="112">
                  <c:v>4.6274832723206677E-4</c:v>
                </c:pt>
                <c:pt idx="113">
                  <c:v>-4.4054650608848361E-4</c:v>
                </c:pt>
                <c:pt idx="114">
                  <c:v>-5.1066827452971725E-4</c:v>
                </c:pt>
                <c:pt idx="115">
                  <c:v>-7.4406883953637148E-4</c:v>
                </c:pt>
                <c:pt idx="116">
                  <c:v>-1.2702904851078639E-3</c:v>
                </c:pt>
                <c:pt idx="117">
                  <c:v>-1.7988703159667538E-3</c:v>
                </c:pt>
                <c:pt idx="118">
                  <c:v>-1.9363782553707097E-3</c:v>
                </c:pt>
                <c:pt idx="119">
                  <c:v>-3.0381717301986699E-3</c:v>
                </c:pt>
                <c:pt idx="120">
                  <c:v>-4.0888880961458419E-3</c:v>
                </c:pt>
                <c:pt idx="121">
                  <c:v>-4.3806713842554036E-3</c:v>
                </c:pt>
                <c:pt idx="122">
                  <c:v>-5.2156632345655941E-3</c:v>
                </c:pt>
                <c:pt idx="123">
                  <c:v>-5.3744339416330741E-3</c:v>
                </c:pt>
                <c:pt idx="124">
                  <c:v>-4.8987825633646231E-3</c:v>
                </c:pt>
                <c:pt idx="125">
                  <c:v>-4.3429077180512591E-3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9A-4683-A844-4E19C747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907032"/>
        <c:axId val="431908472"/>
        <c:extLst/>
      </c:scatterChart>
      <c:valAx>
        <c:axId val="431907032"/>
        <c:scaling>
          <c:orientation val="minMax"/>
          <c:max val="-200"/>
          <c:min val="-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8472"/>
        <c:crosses val="autoZero"/>
        <c:crossBetween val="midCat"/>
        <c:majorUnit val="25"/>
      </c:valAx>
      <c:valAx>
        <c:axId val="431908472"/>
        <c:scaling>
          <c:orientation val="minMax"/>
          <c:max val="3.0000000000000009E-3"/>
          <c:min val="-2.0000000000000006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7032"/>
        <c:crosses val="autoZero"/>
        <c:crossBetween val="midCat"/>
        <c:majorUnit val="2.0000000000000006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latin typeface="Arial Black" panose="020B0A04020102020204" pitchFamily="34" charset="0"/>
              </a:rPr>
              <a:t>M31 Combined Drift Scans Flattened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34621515868796E-2"/>
          <c:y val="0.11746673907140917"/>
          <c:w val="0.9417265392331009"/>
          <c:h val="0.774043822516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flattened!$D$1</c:f>
              <c:strCache>
                <c:ptCount val="1"/>
                <c:pt idx="0">
                  <c:v>Flattened</c:v>
                </c:pt>
              </c:strCache>
            </c:strRef>
          </c:tx>
          <c:spPr>
            <a:ln w="22225" cap="rnd">
              <a:solidFill>
                <a:schemeClr val="bg1"/>
              </a:solidFill>
            </a:ln>
            <a:effectLst>
              <a:glow rad="139700">
                <a:srgbClr val="00B05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flattened!$A$2:$A$124</c:f>
              <c:numCache>
                <c:formatCode>General</c:formatCode>
                <c:ptCount val="123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</c:numCache>
            </c:numRef>
          </c:xVal>
          <c:yVal>
            <c:numRef>
              <c:f>flattened!$D$2:$D$124</c:f>
              <c:numCache>
                <c:formatCode>General</c:formatCode>
                <c:ptCount val="123"/>
                <c:pt idx="0">
                  <c:v>-8.7270731278767284E-3</c:v>
                </c:pt>
                <c:pt idx="1">
                  <c:v>-8.082521129921123E-3</c:v>
                </c:pt>
                <c:pt idx="2">
                  <c:v>-7.8989003321168778E-3</c:v>
                </c:pt>
                <c:pt idx="3">
                  <c:v>-7.495849772997617E-3</c:v>
                </c:pt>
                <c:pt idx="4">
                  <c:v>-6.9524978564396329E-3</c:v>
                </c:pt>
                <c:pt idx="5">
                  <c:v>-6.3138393124195277E-3</c:v>
                </c:pt>
                <c:pt idx="6">
                  <c:v>-5.7617058106022362E-3</c:v>
                </c:pt>
                <c:pt idx="7">
                  <c:v>-5.2199403990731419E-3</c:v>
                </c:pt>
                <c:pt idx="8">
                  <c:v>-4.3163441869730253E-3</c:v>
                </c:pt>
                <c:pt idx="9">
                  <c:v>-3.5786627507615257E-3</c:v>
                </c:pt>
                <c:pt idx="10">
                  <c:v>-2.896573369183978E-3</c:v>
                </c:pt>
                <c:pt idx="11">
                  <c:v>-1.8023805251081385E-3</c:v>
                </c:pt>
                <c:pt idx="12">
                  <c:v>-5.566594657331423E-4</c:v>
                </c:pt>
                <c:pt idx="13">
                  <c:v>-4.4336570684266191E-5</c:v>
                </c:pt>
                <c:pt idx="14">
                  <c:v>7.7865697908737624E-5</c:v>
                </c:pt>
                <c:pt idx="15">
                  <c:v>6.1098227996698139E-4</c:v>
                </c:pt>
                <c:pt idx="16">
                  <c:v>5.120470944435674E-4</c:v>
                </c:pt>
                <c:pt idx="17">
                  <c:v>4.7435953776355823E-4</c:v>
                </c:pt>
                <c:pt idx="18">
                  <c:v>6.0805831414689065E-4</c:v>
                </c:pt>
                <c:pt idx="19">
                  <c:v>1.4371455656712884E-3</c:v>
                </c:pt>
                <c:pt idx="20">
                  <c:v>1.1866185271191265E-3</c:v>
                </c:pt>
                <c:pt idx="21">
                  <c:v>1.6299031570651441E-3</c:v>
                </c:pt>
                <c:pt idx="22">
                  <c:v>1.4481377323277908E-3</c:v>
                </c:pt>
                <c:pt idx="23">
                  <c:v>1.4354621376633722E-3</c:v>
                </c:pt>
                <c:pt idx="24">
                  <c:v>9.867958807786327E-4</c:v>
                </c:pt>
                <c:pt idx="25">
                  <c:v>1.3161578817859967E-3</c:v>
                </c:pt>
                <c:pt idx="26">
                  <c:v>8.2813283352813766E-4</c:v>
                </c:pt>
                <c:pt idx="27">
                  <c:v>7.6690184238749348E-4</c:v>
                </c:pt>
                <c:pt idx="28">
                  <c:v>6.4100858382010184E-4</c:v>
                </c:pt>
                <c:pt idx="29">
                  <c:v>8.329495051407898E-4</c:v>
                </c:pt>
                <c:pt idx="30">
                  <c:v>3.9954944290333111E-4</c:v>
                </c:pt>
                <c:pt idx="31">
                  <c:v>7.3901428684274018E-4</c:v>
                </c:pt>
                <c:pt idx="32">
                  <c:v>2.0721297158966118E-4</c:v>
                </c:pt>
                <c:pt idx="33">
                  <c:v>4.9365174854702765E-5</c:v>
                </c:pt>
                <c:pt idx="34">
                  <c:v>-2.6004368355678556E-4</c:v>
                </c:pt>
                <c:pt idx="35">
                  <c:v>-2.1579536830469703E-5</c:v>
                </c:pt>
                <c:pt idx="36">
                  <c:v>-5.3156609804438926E-4</c:v>
                </c:pt>
                <c:pt idx="37">
                  <c:v>1.6037728808153059E-4</c:v>
                </c:pt>
                <c:pt idx="38">
                  <c:v>6.8916617077369527E-4</c:v>
                </c:pt>
                <c:pt idx="39">
                  <c:v>8.3828432661228747E-4</c:v>
                </c:pt>
                <c:pt idx="40">
                  <c:v>7.9765429024541978E-4</c:v>
                </c:pt>
                <c:pt idx="41">
                  <c:v>8.6734108290766054E-4</c:v>
                </c:pt>
                <c:pt idx="42">
                  <c:v>7.8948975024982493E-4</c:v>
                </c:pt>
                <c:pt idx="43">
                  <c:v>5.0707485428468091E-4</c:v>
                </c:pt>
                <c:pt idx="44">
                  <c:v>4.2272252663854912E-4</c:v>
                </c:pt>
                <c:pt idx="45">
                  <c:v>8.5158730197646901E-4</c:v>
                </c:pt>
                <c:pt idx="46">
                  <c:v>1.4327713860333539E-3</c:v>
                </c:pt>
                <c:pt idx="47">
                  <c:v>1.2081380737432867E-3</c:v>
                </c:pt>
                <c:pt idx="48">
                  <c:v>1.0308264985749403E-3</c:v>
                </c:pt>
                <c:pt idx="49">
                  <c:v>1.2277092938559019E-3</c:v>
                </c:pt>
                <c:pt idx="50">
                  <c:v>9.5317637159111554E-4</c:v>
                </c:pt>
                <c:pt idx="51">
                  <c:v>6.0544406579882831E-4</c:v>
                </c:pt>
                <c:pt idx="52">
                  <c:v>7.6000000848687119E-4</c:v>
                </c:pt>
                <c:pt idx="53">
                  <c:v>8.0625725643303919E-4</c:v>
                </c:pt>
                <c:pt idx="54">
                  <c:v>6.2341683060883335E-4</c:v>
                </c:pt>
                <c:pt idx="55">
                  <c:v>9.6646284897486043E-4</c:v>
                </c:pt>
                <c:pt idx="56">
                  <c:v>9.7376952782948778E-4</c:v>
                </c:pt>
                <c:pt idx="57">
                  <c:v>1.1739357188813894E-3</c:v>
                </c:pt>
                <c:pt idx="58">
                  <c:v>1.2045498497130561E-3</c:v>
                </c:pt>
                <c:pt idx="59">
                  <c:v>1.2787248358422341E-3</c:v>
                </c:pt>
                <c:pt idx="60">
                  <c:v>1.2200204969430098E-3</c:v>
                </c:pt>
                <c:pt idx="61">
                  <c:v>1.2651328201087608E-3</c:v>
                </c:pt>
                <c:pt idx="62">
                  <c:v>1.1952831691627308E-3</c:v>
                </c:pt>
                <c:pt idx="63">
                  <c:v>1.4769901564958172E-3</c:v>
                </c:pt>
                <c:pt idx="64">
                  <c:v>1.4385796446032759E-3</c:v>
                </c:pt>
                <c:pt idx="65">
                  <c:v>1.569926995540278E-3</c:v>
                </c:pt>
                <c:pt idx="66">
                  <c:v>1.3874019081675168E-3</c:v>
                </c:pt>
                <c:pt idx="67">
                  <c:v>1.3818048267324051E-3</c:v>
                </c:pt>
                <c:pt idx="68">
                  <c:v>1.7745692842356907E-3</c:v>
                </c:pt>
                <c:pt idx="69">
                  <c:v>2.1313694207421054E-3</c:v>
                </c:pt>
                <c:pt idx="70">
                  <c:v>2.1550949415139811E-3</c:v>
                </c:pt>
                <c:pt idx="71">
                  <c:v>2.7519061124572398E-3</c:v>
                </c:pt>
                <c:pt idx="72">
                  <c:v>2.6602156845622303E-3</c:v>
                </c:pt>
                <c:pt idx="73">
                  <c:v>2.106375999873393E-3</c:v>
                </c:pt>
                <c:pt idx="74">
                  <c:v>1.9389683865031065E-3</c:v>
                </c:pt>
                <c:pt idx="75">
                  <c:v>1.8088667689967822E-3</c:v>
                </c:pt>
                <c:pt idx="76">
                  <c:v>1.3154572846963836E-3</c:v>
                </c:pt>
                <c:pt idx="77">
                  <c:v>1.5004411973437784E-3</c:v>
                </c:pt>
                <c:pt idx="78">
                  <c:v>1.6317109311142289E-3</c:v>
                </c:pt>
                <c:pt idx="79">
                  <c:v>1.3317741712604129E-3</c:v>
                </c:pt>
                <c:pt idx="80">
                  <c:v>1.2506294824157493E-3</c:v>
                </c:pt>
                <c:pt idx="81">
                  <c:v>1.409131750305135E-3</c:v>
                </c:pt>
                <c:pt idx="82">
                  <c:v>9.7118970710826508E-4</c:v>
                </c:pt>
                <c:pt idx="83">
                  <c:v>7.8643119720695279E-4</c:v>
                </c:pt>
                <c:pt idx="84">
                  <c:v>7.2208476881157821E-4</c:v>
                </c:pt>
                <c:pt idx="85">
                  <c:v>4.9117562238254128E-4</c:v>
                </c:pt>
                <c:pt idx="86">
                  <c:v>3.607929493723884E-4</c:v>
                </c:pt>
                <c:pt idx="87">
                  <c:v>2.2203901680283369E-4</c:v>
                </c:pt>
                <c:pt idx="88">
                  <c:v>1.3036666161434646E-4</c:v>
                </c:pt>
                <c:pt idx="89">
                  <c:v>3.3603456544078689E-4</c:v>
                </c:pt>
                <c:pt idx="90">
                  <c:v>3.2192262351025958E-4</c:v>
                </c:pt>
                <c:pt idx="91">
                  <c:v>1.9267038316172005E-4</c:v>
                </c:pt>
                <c:pt idx="92">
                  <c:v>1.7325177068897718E-4</c:v>
                </c:pt>
                <c:pt idx="93">
                  <c:v>2.1705306968948512E-4</c:v>
                </c:pt>
                <c:pt idx="94">
                  <c:v>2.7439179463076627E-4</c:v>
                </c:pt>
                <c:pt idx="95">
                  <c:v>-2.6623225639899051E-6</c:v>
                </c:pt>
                <c:pt idx="96">
                  <c:v>3.5647405061448381E-4</c:v>
                </c:pt>
                <c:pt idx="97">
                  <c:v>3.1426676886881291E-4</c:v>
                </c:pt>
                <c:pt idx="98">
                  <c:v>1.3822559015522901E-4</c:v>
                </c:pt>
                <c:pt idx="99">
                  <c:v>-7.6356093234100642E-5</c:v>
                </c:pt>
                <c:pt idx="100">
                  <c:v>2.0532424379109473E-4</c:v>
                </c:pt>
                <c:pt idx="101">
                  <c:v>-2.8209003988678705E-4</c:v>
                </c:pt>
                <c:pt idx="102">
                  <c:v>-3.6032935652677636E-4</c:v>
                </c:pt>
                <c:pt idx="103">
                  <c:v>-3.8707707674374633E-4</c:v>
                </c:pt>
                <c:pt idx="104">
                  <c:v>-2.355032357819406E-4</c:v>
                </c:pt>
                <c:pt idx="105">
                  <c:v>-4.5771671488475073E-4</c:v>
                </c:pt>
                <c:pt idx="106">
                  <c:v>-6.1622133808214574E-4</c:v>
                </c:pt>
                <c:pt idx="107">
                  <c:v>-2.2573770019431068E-4</c:v>
                </c:pt>
                <c:pt idx="108">
                  <c:v>4.5570976290661147E-4</c:v>
                </c:pt>
                <c:pt idx="109">
                  <c:v>1.1764221966782847E-4</c:v>
                </c:pt>
                <c:pt idx="110">
                  <c:v>3.2520278668650079E-4</c:v>
                </c:pt>
                <c:pt idx="111">
                  <c:v>4.3123356159120545E-4</c:v>
                </c:pt>
                <c:pt idx="112">
                  <c:v>4.6274832723206677E-4</c:v>
                </c:pt>
                <c:pt idx="113">
                  <c:v>-4.4054650608848361E-4</c:v>
                </c:pt>
                <c:pt idx="114">
                  <c:v>-5.1066827452971725E-4</c:v>
                </c:pt>
                <c:pt idx="115">
                  <c:v>-7.4406883953637148E-4</c:v>
                </c:pt>
                <c:pt idx="116">
                  <c:v>-1.2702904851078639E-3</c:v>
                </c:pt>
                <c:pt idx="117">
                  <c:v>-1.7988703159667538E-3</c:v>
                </c:pt>
                <c:pt idx="118">
                  <c:v>-1.9363782553707097E-3</c:v>
                </c:pt>
                <c:pt idx="119">
                  <c:v>-3.0381717301986699E-3</c:v>
                </c:pt>
                <c:pt idx="120">
                  <c:v>-4.0888880961458419E-3</c:v>
                </c:pt>
                <c:pt idx="121">
                  <c:v>-4.3806713842554036E-3</c:v>
                </c:pt>
                <c:pt idx="122">
                  <c:v>-5.2156632345655941E-3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5F-494D-8AB4-B0006F3C7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907032"/>
        <c:axId val="431908472"/>
        <c:extLst/>
      </c:scatterChart>
      <c:valAx>
        <c:axId val="431907032"/>
        <c:scaling>
          <c:orientation val="minMax"/>
          <c:max val="-200"/>
          <c:min val="-75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8472"/>
        <c:crosses val="autoZero"/>
        <c:crossBetween val="midCat"/>
        <c:majorUnit val="25"/>
      </c:valAx>
      <c:valAx>
        <c:axId val="431908472"/>
        <c:scaling>
          <c:orientation val="minMax"/>
          <c:max val="3.0000000000000009E-3"/>
          <c:min val="-2.0000000000000006E-4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07032"/>
        <c:crosses val="autoZero"/>
        <c:crossBetween val="midCat"/>
        <c:majorUnit val="2.0000000000000006E-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M33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M33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'M33 Reference Profile'!$B$2:$B$28</c:f>
              <c:numCache>
                <c:formatCode>General</c:formatCode>
                <c:ptCount val="27"/>
                <c:pt idx="0">
                  <c:v>-50</c:v>
                </c:pt>
                <c:pt idx="1">
                  <c:v>-60</c:v>
                </c:pt>
                <c:pt idx="2">
                  <c:v>-70</c:v>
                </c:pt>
                <c:pt idx="3">
                  <c:v>-80</c:v>
                </c:pt>
                <c:pt idx="4">
                  <c:v>-90</c:v>
                </c:pt>
                <c:pt idx="5">
                  <c:v>-100</c:v>
                </c:pt>
                <c:pt idx="6">
                  <c:v>-110</c:v>
                </c:pt>
                <c:pt idx="7">
                  <c:v>-120</c:v>
                </c:pt>
                <c:pt idx="8">
                  <c:v>-130</c:v>
                </c:pt>
                <c:pt idx="9">
                  <c:v>-140</c:v>
                </c:pt>
                <c:pt idx="10">
                  <c:v>-150</c:v>
                </c:pt>
                <c:pt idx="11">
                  <c:v>-160</c:v>
                </c:pt>
                <c:pt idx="12">
                  <c:v>-170</c:v>
                </c:pt>
                <c:pt idx="13">
                  <c:v>-180</c:v>
                </c:pt>
                <c:pt idx="14">
                  <c:v>-190</c:v>
                </c:pt>
                <c:pt idx="15">
                  <c:v>-200</c:v>
                </c:pt>
                <c:pt idx="16">
                  <c:v>-210</c:v>
                </c:pt>
                <c:pt idx="17">
                  <c:v>-220</c:v>
                </c:pt>
                <c:pt idx="18">
                  <c:v>-230</c:v>
                </c:pt>
                <c:pt idx="19">
                  <c:v>-240</c:v>
                </c:pt>
                <c:pt idx="20">
                  <c:v>-250</c:v>
                </c:pt>
                <c:pt idx="21">
                  <c:v>-260</c:v>
                </c:pt>
                <c:pt idx="22">
                  <c:v>-270</c:v>
                </c:pt>
                <c:pt idx="23">
                  <c:v>-280</c:v>
                </c:pt>
                <c:pt idx="24">
                  <c:v>-290</c:v>
                </c:pt>
                <c:pt idx="25">
                  <c:v>-300</c:v>
                </c:pt>
                <c:pt idx="26">
                  <c:v>-310</c:v>
                </c:pt>
              </c:numCache>
            </c:numRef>
          </c:xVal>
          <c:yVal>
            <c:numRef>
              <c:f>'M33 Reference Profile'!$C$2:$C$28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30</c:v>
                </c:pt>
                <c:pt idx="5">
                  <c:v>47</c:v>
                </c:pt>
                <c:pt idx="6">
                  <c:v>52</c:v>
                </c:pt>
                <c:pt idx="7">
                  <c:v>47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30</c:v>
                </c:pt>
                <c:pt idx="14">
                  <c:v>30</c:v>
                </c:pt>
                <c:pt idx="15">
                  <c:v>28</c:v>
                </c:pt>
                <c:pt idx="16">
                  <c:v>29</c:v>
                </c:pt>
                <c:pt idx="17">
                  <c:v>29</c:v>
                </c:pt>
                <c:pt idx="18">
                  <c:v>31</c:v>
                </c:pt>
                <c:pt idx="19">
                  <c:v>35</c:v>
                </c:pt>
                <c:pt idx="20">
                  <c:v>43</c:v>
                </c:pt>
                <c:pt idx="21">
                  <c:v>48</c:v>
                </c:pt>
                <c:pt idx="22">
                  <c:v>37</c:v>
                </c:pt>
                <c:pt idx="23">
                  <c:v>18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3C-4D66-845B-3E0F8CE5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-50"/>
          <c:min val="-3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5"/>
      </c:valAx>
      <c:valAx>
        <c:axId val="56309056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M101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M101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'M101 Reference Profile'!$B$2:$B$34</c:f>
              <c:numCache>
                <c:formatCode>General</c:formatCode>
                <c:ptCount val="33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240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  <c:pt idx="21">
                  <c:v>310</c:v>
                </c:pt>
                <c:pt idx="22">
                  <c:v>320</c:v>
                </c:pt>
                <c:pt idx="23">
                  <c:v>330</c:v>
                </c:pt>
                <c:pt idx="24">
                  <c:v>340</c:v>
                </c:pt>
                <c:pt idx="25">
                  <c:v>350</c:v>
                </c:pt>
                <c:pt idx="26">
                  <c:v>360</c:v>
                </c:pt>
                <c:pt idx="27">
                  <c:v>370</c:v>
                </c:pt>
                <c:pt idx="28">
                  <c:v>380</c:v>
                </c:pt>
                <c:pt idx="29">
                  <c:v>390</c:v>
                </c:pt>
                <c:pt idx="30">
                  <c:v>400</c:v>
                </c:pt>
                <c:pt idx="31">
                  <c:v>410</c:v>
                </c:pt>
                <c:pt idx="32">
                  <c:v>420</c:v>
                </c:pt>
              </c:numCache>
            </c:numRef>
          </c:xVal>
          <c:yVal>
            <c:numRef>
              <c:f>'M101 Reference Profile'!$C$2:$C$34</c:f>
              <c:numCache>
                <c:formatCode>General</c:formatCode>
                <c:ptCount val="3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1.75</c:v>
                </c:pt>
                <c:pt idx="4">
                  <c:v>2.75</c:v>
                </c:pt>
                <c:pt idx="5">
                  <c:v>3.25</c:v>
                </c:pt>
                <c:pt idx="6">
                  <c:v>3.75</c:v>
                </c:pt>
                <c:pt idx="7">
                  <c:v>5</c:v>
                </c:pt>
                <c:pt idx="8">
                  <c:v>6.1</c:v>
                </c:pt>
                <c:pt idx="9">
                  <c:v>6</c:v>
                </c:pt>
                <c:pt idx="10">
                  <c:v>5.67</c:v>
                </c:pt>
                <c:pt idx="11">
                  <c:v>5.7</c:v>
                </c:pt>
                <c:pt idx="12">
                  <c:v>5.6</c:v>
                </c:pt>
                <c:pt idx="13">
                  <c:v>5.2</c:v>
                </c:pt>
                <c:pt idx="14">
                  <c:v>5.25</c:v>
                </c:pt>
                <c:pt idx="15">
                  <c:v>6.5</c:v>
                </c:pt>
                <c:pt idx="16">
                  <c:v>7.2</c:v>
                </c:pt>
                <c:pt idx="17">
                  <c:v>8.1</c:v>
                </c:pt>
                <c:pt idx="18">
                  <c:v>7.5</c:v>
                </c:pt>
                <c:pt idx="19">
                  <c:v>6.6</c:v>
                </c:pt>
                <c:pt idx="20">
                  <c:v>6.8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0.5</c:v>
                </c:pt>
                <c:pt idx="25">
                  <c:v>0.3</c:v>
                </c:pt>
                <c:pt idx="26">
                  <c:v>0.25</c:v>
                </c:pt>
                <c:pt idx="27">
                  <c:v>0.25</c:v>
                </c:pt>
                <c:pt idx="28">
                  <c:v>0.2</c:v>
                </c:pt>
                <c:pt idx="29">
                  <c:v>0.2</c:v>
                </c:pt>
                <c:pt idx="30">
                  <c:v>0.15</c:v>
                </c:pt>
                <c:pt idx="31">
                  <c:v>0.125</c:v>
                </c:pt>
                <c:pt idx="32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42-4B84-8C24-95D1382D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42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0"/>
      </c:valAx>
      <c:valAx>
        <c:axId val="563090560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M81 Profile - Flux (Jy) vs Velocity (km/s)</a:t>
            </a:r>
          </a:p>
        </c:rich>
      </c:tx>
      <c:layout>
        <c:manualLayout>
          <c:xMode val="edge"/>
          <c:yMode val="edge"/>
          <c:x val="0.33696540871406505"/>
          <c:y val="1.4727540500736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'M81 Profile - Flux(Jy) vs Velocity (km/s)"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'M81 Reference Profile'!$B$2:$B$30</c:f>
              <c:numCache>
                <c:formatCode>General</c:formatCode>
                <c:ptCount val="29"/>
                <c:pt idx="0">
                  <c:v>-275</c:v>
                </c:pt>
                <c:pt idx="1">
                  <c:v>-250</c:v>
                </c:pt>
                <c:pt idx="2">
                  <c:v>-225</c:v>
                </c:pt>
                <c:pt idx="3">
                  <c:v>-200</c:v>
                </c:pt>
                <c:pt idx="4">
                  <c:v>-175</c:v>
                </c:pt>
                <c:pt idx="5">
                  <c:v>-150</c:v>
                </c:pt>
                <c:pt idx="6">
                  <c:v>-125</c:v>
                </c:pt>
                <c:pt idx="7">
                  <c:v>-100</c:v>
                </c:pt>
                <c:pt idx="8">
                  <c:v>-75</c:v>
                </c:pt>
                <c:pt idx="9">
                  <c:v>-50</c:v>
                </c:pt>
                <c:pt idx="10">
                  <c:v>-25</c:v>
                </c:pt>
                <c:pt idx="11">
                  <c:v>0</c:v>
                </c:pt>
                <c:pt idx="12">
                  <c:v>25</c:v>
                </c:pt>
                <c:pt idx="13">
                  <c:v>50</c:v>
                </c:pt>
                <c:pt idx="14">
                  <c:v>75</c:v>
                </c:pt>
                <c:pt idx="15">
                  <c:v>100</c:v>
                </c:pt>
                <c:pt idx="16">
                  <c:v>125</c:v>
                </c:pt>
                <c:pt idx="17">
                  <c:v>150</c:v>
                </c:pt>
                <c:pt idx="18">
                  <c:v>175</c:v>
                </c:pt>
                <c:pt idx="19">
                  <c:v>200</c:v>
                </c:pt>
              </c:numCache>
            </c:numRef>
          </c:xVal>
          <c:yVal>
            <c:numRef>
              <c:f>'M81 Reference Profile'!$C$2:$C$30</c:f>
              <c:numCache>
                <c:formatCode>General</c:formatCode>
                <c:ptCount val="29"/>
                <c:pt idx="0">
                  <c:v>0</c:v>
                </c:pt>
                <c:pt idx="1">
                  <c:v>0.8</c:v>
                </c:pt>
                <c:pt idx="2">
                  <c:v>2</c:v>
                </c:pt>
                <c:pt idx="3">
                  <c:v>2.7</c:v>
                </c:pt>
                <c:pt idx="4">
                  <c:v>2.5</c:v>
                </c:pt>
                <c:pt idx="5">
                  <c:v>2.8</c:v>
                </c:pt>
                <c:pt idx="6">
                  <c:v>2.15</c:v>
                </c:pt>
                <c:pt idx="7">
                  <c:v>2.15</c:v>
                </c:pt>
                <c:pt idx="8">
                  <c:v>2.1</c:v>
                </c:pt>
                <c:pt idx="9">
                  <c:v>3.25</c:v>
                </c:pt>
                <c:pt idx="10">
                  <c:v>2.25</c:v>
                </c:pt>
                <c:pt idx="11">
                  <c:v>1.75</c:v>
                </c:pt>
                <c:pt idx="12">
                  <c:v>3</c:v>
                </c:pt>
                <c:pt idx="13">
                  <c:v>2.75</c:v>
                </c:pt>
                <c:pt idx="14">
                  <c:v>2.6</c:v>
                </c:pt>
                <c:pt idx="15">
                  <c:v>4.5</c:v>
                </c:pt>
                <c:pt idx="16">
                  <c:v>5.8</c:v>
                </c:pt>
                <c:pt idx="17">
                  <c:v>3.5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30-4D0C-BD57-AC6C31F8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200"/>
          <c:min val="-2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5"/>
      </c:valAx>
      <c:valAx>
        <c:axId val="5630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M74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M74 Profile - Flux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'M74 Reference Profile'!$B$2:$B$30</c:f>
              <c:numCache>
                <c:formatCode>General</c:formatCode>
                <c:ptCount val="29"/>
                <c:pt idx="0">
                  <c:v>590</c:v>
                </c:pt>
                <c:pt idx="1">
                  <c:v>595</c:v>
                </c:pt>
                <c:pt idx="2">
                  <c:v>600</c:v>
                </c:pt>
                <c:pt idx="3">
                  <c:v>605</c:v>
                </c:pt>
                <c:pt idx="4">
                  <c:v>610</c:v>
                </c:pt>
                <c:pt idx="5">
                  <c:v>615</c:v>
                </c:pt>
                <c:pt idx="6">
                  <c:v>620</c:v>
                </c:pt>
                <c:pt idx="7">
                  <c:v>625</c:v>
                </c:pt>
                <c:pt idx="8">
                  <c:v>630</c:v>
                </c:pt>
                <c:pt idx="9">
                  <c:v>635</c:v>
                </c:pt>
                <c:pt idx="10">
                  <c:v>640</c:v>
                </c:pt>
                <c:pt idx="11">
                  <c:v>645</c:v>
                </c:pt>
                <c:pt idx="12">
                  <c:v>650</c:v>
                </c:pt>
                <c:pt idx="13">
                  <c:v>655</c:v>
                </c:pt>
                <c:pt idx="14">
                  <c:v>660</c:v>
                </c:pt>
                <c:pt idx="15">
                  <c:v>665</c:v>
                </c:pt>
                <c:pt idx="16">
                  <c:v>670</c:v>
                </c:pt>
                <c:pt idx="17">
                  <c:v>675</c:v>
                </c:pt>
                <c:pt idx="18">
                  <c:v>680</c:v>
                </c:pt>
                <c:pt idx="19">
                  <c:v>685</c:v>
                </c:pt>
                <c:pt idx="20">
                  <c:v>690</c:v>
                </c:pt>
                <c:pt idx="21">
                  <c:v>695</c:v>
                </c:pt>
                <c:pt idx="22">
                  <c:v>700</c:v>
                </c:pt>
                <c:pt idx="23">
                  <c:v>705</c:v>
                </c:pt>
                <c:pt idx="24">
                  <c:v>710</c:v>
                </c:pt>
                <c:pt idx="25">
                  <c:v>715</c:v>
                </c:pt>
                <c:pt idx="26">
                  <c:v>720</c:v>
                </c:pt>
                <c:pt idx="27">
                  <c:v>725</c:v>
                </c:pt>
                <c:pt idx="28">
                  <c:v>730</c:v>
                </c:pt>
              </c:numCache>
            </c:numRef>
          </c:xVal>
          <c:yVal>
            <c:numRef>
              <c:f>'M74 Reference Profile'!$C$2:$C$30</c:f>
              <c:numCache>
                <c:formatCode>General</c:formatCode>
                <c:ptCount val="2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0.17499999999999999</c:v>
                </c:pt>
                <c:pt idx="4">
                  <c:v>0.25</c:v>
                </c:pt>
                <c:pt idx="5">
                  <c:v>0.57499999999999996</c:v>
                </c:pt>
                <c:pt idx="6">
                  <c:v>0.9</c:v>
                </c:pt>
                <c:pt idx="7">
                  <c:v>1.825</c:v>
                </c:pt>
                <c:pt idx="8">
                  <c:v>2.75</c:v>
                </c:pt>
                <c:pt idx="9">
                  <c:v>3.7749999999999999</c:v>
                </c:pt>
                <c:pt idx="10">
                  <c:v>4.8</c:v>
                </c:pt>
                <c:pt idx="11">
                  <c:v>5.33</c:v>
                </c:pt>
                <c:pt idx="12">
                  <c:v>5.2</c:v>
                </c:pt>
                <c:pt idx="13">
                  <c:v>4.9349999999999996</c:v>
                </c:pt>
                <c:pt idx="14">
                  <c:v>4.67</c:v>
                </c:pt>
                <c:pt idx="15">
                  <c:v>4.75</c:v>
                </c:pt>
                <c:pt idx="16">
                  <c:v>4.7</c:v>
                </c:pt>
                <c:pt idx="17">
                  <c:v>4.25</c:v>
                </c:pt>
                <c:pt idx="18">
                  <c:v>3.8</c:v>
                </c:pt>
                <c:pt idx="19">
                  <c:v>2.8</c:v>
                </c:pt>
                <c:pt idx="20">
                  <c:v>1.8</c:v>
                </c:pt>
                <c:pt idx="21">
                  <c:v>1.2749999999999999</c:v>
                </c:pt>
                <c:pt idx="22">
                  <c:v>0.75</c:v>
                </c:pt>
                <c:pt idx="23">
                  <c:v>0.54</c:v>
                </c:pt>
                <c:pt idx="24">
                  <c:v>0.33</c:v>
                </c:pt>
                <c:pt idx="25">
                  <c:v>0.26500000000000001</c:v>
                </c:pt>
                <c:pt idx="26">
                  <c:v>0.2</c:v>
                </c:pt>
                <c:pt idx="27">
                  <c:v>0.1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8C-499F-8CCA-7536D506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730"/>
          <c:min val="5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10"/>
      </c:valAx>
      <c:valAx>
        <c:axId val="5630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IC10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'IC10 Reference Profile'!$B$2:$B$16</c:f>
              <c:numCache>
                <c:formatCode>General</c:formatCode>
                <c:ptCount val="15"/>
                <c:pt idx="0">
                  <c:v>-437.5</c:v>
                </c:pt>
                <c:pt idx="1">
                  <c:v>-425</c:v>
                </c:pt>
                <c:pt idx="2">
                  <c:v>-412.5</c:v>
                </c:pt>
                <c:pt idx="3">
                  <c:v>-400</c:v>
                </c:pt>
                <c:pt idx="4">
                  <c:v>-387.5</c:v>
                </c:pt>
                <c:pt idx="5">
                  <c:v>-375</c:v>
                </c:pt>
                <c:pt idx="6">
                  <c:v>-362.5</c:v>
                </c:pt>
                <c:pt idx="7">
                  <c:v>-350</c:v>
                </c:pt>
                <c:pt idx="8">
                  <c:v>-337.5</c:v>
                </c:pt>
                <c:pt idx="9">
                  <c:v>-325</c:v>
                </c:pt>
                <c:pt idx="10">
                  <c:v>-312.5</c:v>
                </c:pt>
                <c:pt idx="11">
                  <c:v>-300</c:v>
                </c:pt>
                <c:pt idx="12">
                  <c:v>-287.5</c:v>
                </c:pt>
                <c:pt idx="13">
                  <c:v>-275</c:v>
                </c:pt>
                <c:pt idx="14">
                  <c:v>-262.5</c:v>
                </c:pt>
              </c:numCache>
            </c:numRef>
          </c:xVal>
          <c:yVal>
            <c:numRef>
              <c:f>'IC10 Reference Profile'!$C$2:$C$16</c:f>
              <c:numCache>
                <c:formatCode>General</c:formatCode>
                <c:ptCount val="15"/>
                <c:pt idx="0">
                  <c:v>0</c:v>
                </c:pt>
                <c:pt idx="1">
                  <c:v>0.15</c:v>
                </c:pt>
                <c:pt idx="2">
                  <c:v>0.36</c:v>
                </c:pt>
                <c:pt idx="3">
                  <c:v>0.48</c:v>
                </c:pt>
                <c:pt idx="4">
                  <c:v>1.65</c:v>
                </c:pt>
                <c:pt idx="5">
                  <c:v>3.4499999999999997</c:v>
                </c:pt>
                <c:pt idx="6">
                  <c:v>5.0999999999999996</c:v>
                </c:pt>
                <c:pt idx="7">
                  <c:v>6.1499999999999995</c:v>
                </c:pt>
                <c:pt idx="8">
                  <c:v>5.64</c:v>
                </c:pt>
                <c:pt idx="9">
                  <c:v>4.32</c:v>
                </c:pt>
                <c:pt idx="10">
                  <c:v>2.52</c:v>
                </c:pt>
                <c:pt idx="11">
                  <c:v>1.3499999999999999</c:v>
                </c:pt>
                <c:pt idx="12">
                  <c:v>0.6</c:v>
                </c:pt>
                <c:pt idx="13">
                  <c:v>0.12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D1-4805-B672-A1F36F25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-225"/>
          <c:min val="-4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25"/>
      </c:valAx>
      <c:valAx>
        <c:axId val="5630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NGC2403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NGC2403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'NGC2403 Reference Profile'!$B$2:$B$30</c:f>
              <c:numCache>
                <c:formatCode>General</c:formatCode>
                <c:ptCount val="29"/>
                <c:pt idx="0">
                  <c:v>-10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100</c:v>
                </c:pt>
                <c:pt idx="12">
                  <c:v>110</c:v>
                </c:pt>
                <c:pt idx="13">
                  <c:v>120</c:v>
                </c:pt>
                <c:pt idx="14">
                  <c:v>130</c:v>
                </c:pt>
                <c:pt idx="15">
                  <c:v>140</c:v>
                </c:pt>
                <c:pt idx="16">
                  <c:v>150</c:v>
                </c:pt>
                <c:pt idx="17">
                  <c:v>160</c:v>
                </c:pt>
                <c:pt idx="18">
                  <c:v>170</c:v>
                </c:pt>
                <c:pt idx="19">
                  <c:v>180</c:v>
                </c:pt>
                <c:pt idx="20">
                  <c:v>190</c:v>
                </c:pt>
                <c:pt idx="21">
                  <c:v>200</c:v>
                </c:pt>
                <c:pt idx="22">
                  <c:v>210</c:v>
                </c:pt>
                <c:pt idx="23">
                  <c:v>220</c:v>
                </c:pt>
                <c:pt idx="24">
                  <c:v>230</c:v>
                </c:pt>
                <c:pt idx="25">
                  <c:v>240</c:v>
                </c:pt>
                <c:pt idx="26">
                  <c:v>250</c:v>
                </c:pt>
                <c:pt idx="27">
                  <c:v>260</c:v>
                </c:pt>
                <c:pt idx="28">
                  <c:v>270</c:v>
                </c:pt>
              </c:numCache>
            </c:numRef>
          </c:xVal>
          <c:yVal>
            <c:numRef>
              <c:f>'NGC2403 Reference Profile'!$C$2:$C$30</c:f>
              <c:numCache>
                <c:formatCode>General</c:formatCode>
                <c:ptCount val="2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3.8</c:v>
                </c:pt>
                <c:pt idx="4">
                  <c:v>4.8</c:v>
                </c:pt>
                <c:pt idx="5">
                  <c:v>4.5</c:v>
                </c:pt>
                <c:pt idx="6">
                  <c:v>4.2</c:v>
                </c:pt>
                <c:pt idx="7">
                  <c:v>4</c:v>
                </c:pt>
                <c:pt idx="8">
                  <c:v>3.9</c:v>
                </c:pt>
                <c:pt idx="9">
                  <c:v>3.75</c:v>
                </c:pt>
                <c:pt idx="10">
                  <c:v>3.6</c:v>
                </c:pt>
                <c:pt idx="11">
                  <c:v>3.65</c:v>
                </c:pt>
                <c:pt idx="12">
                  <c:v>3.5</c:v>
                </c:pt>
                <c:pt idx="13">
                  <c:v>3.75</c:v>
                </c:pt>
                <c:pt idx="14">
                  <c:v>4</c:v>
                </c:pt>
                <c:pt idx="15">
                  <c:v>4</c:v>
                </c:pt>
                <c:pt idx="16">
                  <c:v>4.2</c:v>
                </c:pt>
                <c:pt idx="17">
                  <c:v>4.25</c:v>
                </c:pt>
                <c:pt idx="18">
                  <c:v>4.125</c:v>
                </c:pt>
                <c:pt idx="19">
                  <c:v>4.25</c:v>
                </c:pt>
                <c:pt idx="20">
                  <c:v>4.25</c:v>
                </c:pt>
                <c:pt idx="21">
                  <c:v>4.75</c:v>
                </c:pt>
                <c:pt idx="22">
                  <c:v>4.67</c:v>
                </c:pt>
                <c:pt idx="23">
                  <c:v>4.7</c:v>
                </c:pt>
                <c:pt idx="24">
                  <c:v>5.5</c:v>
                </c:pt>
                <c:pt idx="25">
                  <c:v>5.75</c:v>
                </c:pt>
                <c:pt idx="26">
                  <c:v>4.5</c:v>
                </c:pt>
                <c:pt idx="27">
                  <c:v>1.1499999999999999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73-4CE3-8F9F-F49155A5E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27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10"/>
      </c:valAx>
      <c:valAx>
        <c:axId val="5630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Holmberg</a:t>
            </a:r>
            <a:r>
              <a:rPr lang="en-US" baseline="0"/>
              <a:t> II</a:t>
            </a:r>
            <a:r>
              <a:rPr lang="en-US"/>
              <a:t> Profile - Flux (Jy) vs Velocity (km/s)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Holmberg II Profile (Jy) vs Velocity (km/s)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'Holmberg II Reference Profile'!$B$2:$B$30</c:f>
              <c:numCache>
                <c:formatCode>General</c:formatCode>
                <c:ptCount val="29"/>
                <c:pt idx="0">
                  <c:v>110</c:v>
                </c:pt>
                <c:pt idx="1">
                  <c:v>115</c:v>
                </c:pt>
                <c:pt idx="2">
                  <c:v>120</c:v>
                </c:pt>
                <c:pt idx="3">
                  <c:v>125</c:v>
                </c:pt>
                <c:pt idx="4">
                  <c:v>130</c:v>
                </c:pt>
                <c:pt idx="5">
                  <c:v>135</c:v>
                </c:pt>
                <c:pt idx="6">
                  <c:v>140</c:v>
                </c:pt>
                <c:pt idx="7">
                  <c:v>145</c:v>
                </c:pt>
                <c:pt idx="8">
                  <c:v>150</c:v>
                </c:pt>
                <c:pt idx="9">
                  <c:v>155</c:v>
                </c:pt>
                <c:pt idx="10">
                  <c:v>160</c:v>
                </c:pt>
                <c:pt idx="11">
                  <c:v>165</c:v>
                </c:pt>
                <c:pt idx="12">
                  <c:v>170</c:v>
                </c:pt>
                <c:pt idx="13">
                  <c:v>175</c:v>
                </c:pt>
                <c:pt idx="14">
                  <c:v>180</c:v>
                </c:pt>
                <c:pt idx="15">
                  <c:v>185</c:v>
                </c:pt>
                <c:pt idx="16">
                  <c:v>190</c:v>
                </c:pt>
                <c:pt idx="17">
                  <c:v>195</c:v>
                </c:pt>
                <c:pt idx="18">
                  <c:v>200</c:v>
                </c:pt>
                <c:pt idx="19">
                  <c:v>205</c:v>
                </c:pt>
                <c:pt idx="20">
                  <c:v>210</c:v>
                </c:pt>
                <c:pt idx="21">
                  <c:v>215</c:v>
                </c:pt>
              </c:numCache>
            </c:numRef>
          </c:xVal>
          <c:yVal>
            <c:numRef>
              <c:f>'Holmberg II Reference Profile'!$C$2:$C$30</c:f>
              <c:numCache>
                <c:formatCode>General</c:formatCode>
                <c:ptCount val="29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1.3</c:v>
                </c:pt>
                <c:pt idx="4">
                  <c:v>2.4</c:v>
                </c:pt>
                <c:pt idx="5">
                  <c:v>3.3</c:v>
                </c:pt>
                <c:pt idx="6">
                  <c:v>3.7</c:v>
                </c:pt>
                <c:pt idx="7">
                  <c:v>3.8</c:v>
                </c:pt>
                <c:pt idx="8">
                  <c:v>3.8</c:v>
                </c:pt>
                <c:pt idx="9">
                  <c:v>3.7</c:v>
                </c:pt>
                <c:pt idx="10">
                  <c:v>3.7</c:v>
                </c:pt>
                <c:pt idx="11">
                  <c:v>3.75</c:v>
                </c:pt>
                <c:pt idx="12">
                  <c:v>3.6</c:v>
                </c:pt>
                <c:pt idx="13">
                  <c:v>3.3</c:v>
                </c:pt>
                <c:pt idx="14">
                  <c:v>2.8</c:v>
                </c:pt>
                <c:pt idx="15">
                  <c:v>1.9</c:v>
                </c:pt>
                <c:pt idx="16">
                  <c:v>1.1000000000000001</c:v>
                </c:pt>
                <c:pt idx="17">
                  <c:v>0.5</c:v>
                </c:pt>
                <c:pt idx="18">
                  <c:v>0.25</c:v>
                </c:pt>
                <c:pt idx="19">
                  <c:v>0.1</c:v>
                </c:pt>
                <c:pt idx="20">
                  <c:v>7.4999999999999997E-2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BB-45C0-AFFA-79613A8BD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83360"/>
        <c:axId val="563090560"/>
      </c:scatterChart>
      <c:valAx>
        <c:axId val="563083360"/>
        <c:scaling>
          <c:orientation val="minMax"/>
          <c:max val="215"/>
          <c:min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90560"/>
        <c:crosses val="autoZero"/>
        <c:crossBetween val="midCat"/>
        <c:majorUnit val="5"/>
      </c:valAx>
      <c:valAx>
        <c:axId val="56309056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8336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M31</a:t>
            </a:r>
            <a:r>
              <a:rPr lang="en-US" baseline="0"/>
              <a:t> Combined Drift Scans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2223569812448E-2"/>
          <c:y val="0.10609707563060447"/>
          <c:w val="0.9100893415315231"/>
          <c:h val="0.78927628886744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Combined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Analysis!$B$3:$B$128</c:f>
              <c:numCache>
                <c:formatCode>0</c:formatCode>
                <c:ptCount val="126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  <c:extLst xmlns:c15="http://schemas.microsoft.com/office/drawing/2012/chart"/>
            </c:numRef>
          </c:xVal>
          <c:yVal>
            <c:numRef>
              <c:f>Analysis!$C$3:$C$128</c:f>
              <c:numCache>
                <c:formatCode>0.000</c:formatCode>
                <c:ptCount val="126"/>
                <c:pt idx="0">
                  <c:v>1.2825858129750258E-3</c:v>
                </c:pt>
                <c:pt idx="1">
                  <c:v>2.4202401738390332E-3</c:v>
                </c:pt>
                <c:pt idx="2">
                  <c:v>1.9011446525526129E-3</c:v>
                </c:pt>
                <c:pt idx="3">
                  <c:v>3.6179221122801366E-3</c:v>
                </c:pt>
                <c:pt idx="4">
                  <c:v>5.0840213093659697E-3</c:v>
                </c:pt>
                <c:pt idx="5">
                  <c:v>5.1270532816006104E-3</c:v>
                </c:pt>
                <c:pt idx="6">
                  <c:v>6.9349882629758993E-3</c:v>
                </c:pt>
                <c:pt idx="7">
                  <c:v>6.8612030046920451E-3</c:v>
                </c:pt>
                <c:pt idx="8">
                  <c:v>8.1141356711355063E-3</c:v>
                </c:pt>
                <c:pt idx="9">
                  <c:v>9.4971781261792166E-3</c:v>
                </c:pt>
                <c:pt idx="10">
                  <c:v>1.131815110200084E-2</c:v>
                </c:pt>
                <c:pt idx="11">
                  <c:v>1.2265302495661275E-2</c:v>
                </c:pt>
                <c:pt idx="12">
                  <c:v>1.1882350546554028E-2</c:v>
                </c:pt>
                <c:pt idx="13">
                  <c:v>1.5164597398147678E-2</c:v>
                </c:pt>
                <c:pt idx="14">
                  <c:v>1.7274081092280662E-2</c:v>
                </c:pt>
                <c:pt idx="15">
                  <c:v>1.5396866698653656E-2</c:v>
                </c:pt>
                <c:pt idx="16">
                  <c:v>1.4362221701487002E-2</c:v>
                </c:pt>
                <c:pt idx="17">
                  <c:v>1.600265135004364E-2</c:v>
                </c:pt>
                <c:pt idx="18">
                  <c:v>1.6093452682624541E-2</c:v>
                </c:pt>
                <c:pt idx="19">
                  <c:v>1.8477991128089732E-2</c:v>
                </c:pt>
                <c:pt idx="20">
                  <c:v>1.7426528294749728E-2</c:v>
                </c:pt>
                <c:pt idx="21">
                  <c:v>1.9837648855775852E-2</c:v>
                </c:pt>
                <c:pt idx="22">
                  <c:v>1.6048833523599614E-2</c:v>
                </c:pt>
                <c:pt idx="23">
                  <c:v>1.9577522955145542E-2</c:v>
                </c:pt>
                <c:pt idx="24">
                  <c:v>1.8805644170145519E-2</c:v>
                </c:pt>
                <c:pt idx="25">
                  <c:v>1.8568466816252547E-2</c:v>
                </c:pt>
                <c:pt idx="26">
                  <c:v>1.8768473681036017E-2</c:v>
                </c:pt>
                <c:pt idx="27">
                  <c:v>1.8838642538624297E-2</c:v>
                </c:pt>
                <c:pt idx="28">
                  <c:v>1.8249242909217894E-2</c:v>
                </c:pt>
                <c:pt idx="29">
                  <c:v>1.958018387993685E-2</c:v>
                </c:pt>
                <c:pt idx="30">
                  <c:v>1.898854794343428E-2</c:v>
                </c:pt>
                <c:pt idx="31">
                  <c:v>2.0746581746221474E-2</c:v>
                </c:pt>
                <c:pt idx="32">
                  <c:v>1.7658905008300956E-2</c:v>
                </c:pt>
                <c:pt idx="33">
                  <c:v>2.0902692515407446E-2</c:v>
                </c:pt>
                <c:pt idx="34">
                  <c:v>1.7846168578805745E-2</c:v>
                </c:pt>
                <c:pt idx="35">
                  <c:v>1.9093169406196663E-2</c:v>
                </c:pt>
                <c:pt idx="36">
                  <c:v>2.006227035422466E-2</c:v>
                </c:pt>
                <c:pt idx="37">
                  <c:v>1.9682834377580567E-2</c:v>
                </c:pt>
                <c:pt idx="38">
                  <c:v>1.915324736221197E-2</c:v>
                </c:pt>
                <c:pt idx="39">
                  <c:v>2.2075255460802475E-2</c:v>
                </c:pt>
                <c:pt idx="40">
                  <c:v>2.2475369350458768E-2</c:v>
                </c:pt>
                <c:pt idx="41">
                  <c:v>2.1515005524238091E-2</c:v>
                </c:pt>
                <c:pt idx="42">
                  <c:v>2.0155720726821261E-2</c:v>
                </c:pt>
                <c:pt idx="43">
                  <c:v>2.0146613276755074E-2</c:v>
                </c:pt>
                <c:pt idx="44">
                  <c:v>2.229982944844993E-2</c:v>
                </c:pt>
                <c:pt idx="45">
                  <c:v>2.1646027500472845E-2</c:v>
                </c:pt>
                <c:pt idx="46">
                  <c:v>2.1644881773611034E-2</c:v>
                </c:pt>
                <c:pt idx="47">
                  <c:v>2.2820591027392478E-2</c:v>
                </c:pt>
                <c:pt idx="48">
                  <c:v>2.3541991935361207E-2</c:v>
                </c:pt>
                <c:pt idx="49">
                  <c:v>2.1635036217584159E-2</c:v>
                </c:pt>
                <c:pt idx="50">
                  <c:v>2.1186761324952574E-2</c:v>
                </c:pt>
                <c:pt idx="51">
                  <c:v>2.3025509097202905E-2</c:v>
                </c:pt>
                <c:pt idx="52">
                  <c:v>2.1813064686906469E-2</c:v>
                </c:pt>
                <c:pt idx="53">
                  <c:v>2.2137396877321636E-2</c:v>
                </c:pt>
                <c:pt idx="54">
                  <c:v>2.2710813878126842E-2</c:v>
                </c:pt>
                <c:pt idx="55">
                  <c:v>2.16899802637113E-2</c:v>
                </c:pt>
                <c:pt idx="56">
                  <c:v>2.2352177694438279E-2</c:v>
                </c:pt>
                <c:pt idx="57">
                  <c:v>2.3738106807475998E-2</c:v>
                </c:pt>
                <c:pt idx="58">
                  <c:v>2.2352686877428189E-2</c:v>
                </c:pt>
                <c:pt idx="59">
                  <c:v>2.3859349290680475E-2</c:v>
                </c:pt>
                <c:pt idx="60">
                  <c:v>2.1959706500644244E-2</c:v>
                </c:pt>
                <c:pt idx="61">
                  <c:v>2.2808662607013107E-2</c:v>
                </c:pt>
                <c:pt idx="62">
                  <c:v>2.349915276739422E-2</c:v>
                </c:pt>
                <c:pt idx="63">
                  <c:v>2.2601777093140943E-2</c:v>
                </c:pt>
                <c:pt idx="64">
                  <c:v>2.3502593853943553E-2</c:v>
                </c:pt>
                <c:pt idx="65">
                  <c:v>2.3329701745706651E-2</c:v>
                </c:pt>
                <c:pt idx="66">
                  <c:v>2.2547041118300512E-2</c:v>
                </c:pt>
                <c:pt idx="67">
                  <c:v>2.4055294626787325E-2</c:v>
                </c:pt>
                <c:pt idx="68">
                  <c:v>2.1557534066202134E-2</c:v>
                </c:pt>
                <c:pt idx="69">
                  <c:v>2.3311971432824933E-2</c:v>
                </c:pt>
                <c:pt idx="70">
                  <c:v>2.5099870865982928E-2</c:v>
                </c:pt>
                <c:pt idx="71">
                  <c:v>2.4106375750518935E-2</c:v>
                </c:pt>
                <c:pt idx="72">
                  <c:v>2.3918246567140776E-2</c:v>
                </c:pt>
                <c:pt idx="73">
                  <c:v>2.4254907913753385E-2</c:v>
                </c:pt>
                <c:pt idx="74">
                  <c:v>2.2535834211721659E-2</c:v>
                </c:pt>
                <c:pt idx="75">
                  <c:v>2.1981987555286756E-2</c:v>
                </c:pt>
                <c:pt idx="76">
                  <c:v>2.2889656259298785E-2</c:v>
                </c:pt>
                <c:pt idx="77">
                  <c:v>2.2857063786280281E-2</c:v>
                </c:pt>
                <c:pt idx="78">
                  <c:v>2.1346195797771077E-2</c:v>
                </c:pt>
                <c:pt idx="79">
                  <c:v>2.2988102346799089E-2</c:v>
                </c:pt>
                <c:pt idx="80">
                  <c:v>2.2134701329419481E-2</c:v>
                </c:pt>
                <c:pt idx="81">
                  <c:v>2.0855357365534101E-2</c:v>
                </c:pt>
                <c:pt idx="82">
                  <c:v>2.1885748314215001E-2</c:v>
                </c:pt>
                <c:pt idx="83">
                  <c:v>2.1542141442125434E-2</c:v>
                </c:pt>
                <c:pt idx="84">
                  <c:v>2.0170856034211843E-2</c:v>
                </c:pt>
                <c:pt idx="85">
                  <c:v>2.0552405547207279E-2</c:v>
                </c:pt>
                <c:pt idx="86">
                  <c:v>1.9844158119804372E-2</c:v>
                </c:pt>
                <c:pt idx="87">
                  <c:v>2.0010774871980448E-2</c:v>
                </c:pt>
                <c:pt idx="88">
                  <c:v>2.013884302502458E-2</c:v>
                </c:pt>
                <c:pt idx="89">
                  <c:v>1.869474724137082E-2</c:v>
                </c:pt>
                <c:pt idx="90">
                  <c:v>1.9280753827016165E-2</c:v>
                </c:pt>
                <c:pt idx="91">
                  <c:v>2.0028260143766428E-2</c:v>
                </c:pt>
                <c:pt idx="92">
                  <c:v>1.9065033379225389E-2</c:v>
                </c:pt>
                <c:pt idx="93">
                  <c:v>1.8586459014909379E-2</c:v>
                </c:pt>
                <c:pt idx="94">
                  <c:v>1.7660593607654332E-2</c:v>
                </c:pt>
                <c:pt idx="95">
                  <c:v>1.8531765249660308E-2</c:v>
                </c:pt>
                <c:pt idx="96">
                  <c:v>1.9316027456715856E-2</c:v>
                </c:pt>
                <c:pt idx="97">
                  <c:v>1.6649908503377508E-2</c:v>
                </c:pt>
                <c:pt idx="98">
                  <c:v>1.9321361873742254E-2</c:v>
                </c:pt>
                <c:pt idx="99">
                  <c:v>1.6357856735262129E-2</c:v>
                </c:pt>
                <c:pt idx="100">
                  <c:v>1.6528940696067973E-2</c:v>
                </c:pt>
                <c:pt idx="101">
                  <c:v>1.7089585443284292E-2</c:v>
                </c:pt>
                <c:pt idx="102">
                  <c:v>1.687386491511474E-2</c:v>
                </c:pt>
                <c:pt idx="103">
                  <c:v>1.5668936764273011E-2</c:v>
                </c:pt>
                <c:pt idx="104">
                  <c:v>1.4720401302160652E-2</c:v>
                </c:pt>
                <c:pt idx="105">
                  <c:v>1.511804134478557E-2</c:v>
                </c:pt>
                <c:pt idx="106">
                  <c:v>1.6539395255781974E-2</c:v>
                </c:pt>
                <c:pt idx="107">
                  <c:v>1.4423842743005648E-2</c:v>
                </c:pt>
                <c:pt idx="108">
                  <c:v>1.3506566744910631E-2</c:v>
                </c:pt>
                <c:pt idx="109">
                  <c:v>1.5272083718595741E-2</c:v>
                </c:pt>
                <c:pt idx="110">
                  <c:v>1.7093657274465476E-2</c:v>
                </c:pt>
                <c:pt idx="111">
                  <c:v>1.3386553797416961E-2</c:v>
                </c:pt>
                <c:pt idx="112">
                  <c:v>1.3968262735684389E-2</c:v>
                </c:pt>
                <c:pt idx="113">
                  <c:v>1.2512461932562837E-2</c:v>
                </c:pt>
                <c:pt idx="114">
                  <c:v>1.3874526270916732E-2</c:v>
                </c:pt>
                <c:pt idx="115">
                  <c:v>1.0991182498059041E-2</c:v>
                </c:pt>
                <c:pt idx="116">
                  <c:v>1.1419078266235094E-2</c:v>
                </c:pt>
                <c:pt idx="117">
                  <c:v>1.1153530396898067E-2</c:v>
                </c:pt>
                <c:pt idx="118">
                  <c:v>8.2027646202574595E-3</c:v>
                </c:pt>
                <c:pt idx="119">
                  <c:v>9.5221817151877088E-3</c:v>
                </c:pt>
                <c:pt idx="120">
                  <c:v>8.5633443360043533E-3</c:v>
                </c:pt>
                <c:pt idx="121">
                  <c:v>4.1389626165037659E-3</c:v>
                </c:pt>
                <c:pt idx="122">
                  <c:v>4.0979537336811745E-3</c:v>
                </c:pt>
                <c:pt idx="123">
                  <c:v>4.911010040707822E-3</c:v>
                </c:pt>
                <c:pt idx="124">
                  <c:v>3.4835442711296689E-3</c:v>
                </c:pt>
                <c:pt idx="125">
                  <c:v>5.8749758063034183E-3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C31E-433A-AD58-CA0E5EB77E98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Smoothed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Analysis!$B$3:$B$128</c:f>
              <c:numCache>
                <c:formatCode>0</c:formatCode>
                <c:ptCount val="126"/>
                <c:pt idx="0">
                  <c:v>-137.01088275965833</c:v>
                </c:pt>
                <c:pt idx="1">
                  <c:v>-142.28614856310884</c:v>
                </c:pt>
                <c:pt idx="2">
                  <c:v>-147.56122876219413</c:v>
                </c:pt>
                <c:pt idx="3">
                  <c:v>-152.83612336670637</c:v>
                </c:pt>
                <c:pt idx="4">
                  <c:v>-158.11083238643775</c:v>
                </c:pt>
                <c:pt idx="5">
                  <c:v>-163.38535583118042</c:v>
                </c:pt>
                <c:pt idx="6">
                  <c:v>-168.65969371075983</c:v>
                </c:pt>
                <c:pt idx="7">
                  <c:v>-173.9338460349349</c:v>
                </c:pt>
                <c:pt idx="8">
                  <c:v>-179.20781281349772</c:v>
                </c:pt>
                <c:pt idx="9">
                  <c:v>-184.48159405627385</c:v>
                </c:pt>
                <c:pt idx="10">
                  <c:v>-189.75518977298879</c:v>
                </c:pt>
                <c:pt idx="11">
                  <c:v>-195.02859997350131</c:v>
                </c:pt>
                <c:pt idx="12">
                  <c:v>-200.30182466757029</c:v>
                </c:pt>
                <c:pt idx="13">
                  <c:v>-205.57486386495461</c:v>
                </c:pt>
                <c:pt idx="14">
                  <c:v>-210.847717575513</c:v>
                </c:pt>
                <c:pt idx="15">
                  <c:v>-216.12038580897109</c:v>
                </c:pt>
                <c:pt idx="16">
                  <c:v>-221.39286857512099</c:v>
                </c:pt>
                <c:pt idx="17">
                  <c:v>-226.66516588378815</c:v>
                </c:pt>
                <c:pt idx="18">
                  <c:v>-231.93727774473149</c:v>
                </c:pt>
                <c:pt idx="19">
                  <c:v>-237.20920416774317</c:v>
                </c:pt>
                <c:pt idx="20">
                  <c:v>-242.480945162582</c:v>
                </c:pt>
                <c:pt idx="21">
                  <c:v>-247.75250073904022</c:v>
                </c:pt>
                <c:pt idx="22">
                  <c:v>-253.02387090690991</c:v>
                </c:pt>
                <c:pt idx="23">
                  <c:v>-258.29505567598335</c:v>
                </c:pt>
                <c:pt idx="24">
                  <c:v>-263.56605505601925</c:v>
                </c:pt>
                <c:pt idx="25">
                  <c:v>-268.83686905684323</c:v>
                </c:pt>
                <c:pt idx="26">
                  <c:v>-274.10749768814748</c:v>
                </c:pt>
                <c:pt idx="27">
                  <c:v>-279.37794095979075</c:v>
                </c:pt>
                <c:pt idx="28">
                  <c:v>-284.64819888153193</c:v>
                </c:pt>
                <c:pt idx="29">
                  <c:v>-289.91827146309657</c:v>
                </c:pt>
                <c:pt idx="30">
                  <c:v>-295.18815871434344</c:v>
                </c:pt>
                <c:pt idx="31">
                  <c:v>-300.45786064499811</c:v>
                </c:pt>
                <c:pt idx="32">
                  <c:v>-305.72737726485275</c:v>
                </c:pt>
                <c:pt idx="33">
                  <c:v>-310.99670858366625</c:v>
                </c:pt>
                <c:pt idx="34">
                  <c:v>-316.26585461123068</c:v>
                </c:pt>
                <c:pt idx="35">
                  <c:v>-321.53481535727167</c:v>
                </c:pt>
                <c:pt idx="36">
                  <c:v>-326.80359083164802</c:v>
                </c:pt>
                <c:pt idx="37">
                  <c:v>-332.07218104405189</c:v>
                </c:pt>
                <c:pt idx="38">
                  <c:v>-337.34058600430882</c:v>
                </c:pt>
                <c:pt idx="39">
                  <c:v>-342.60880572217769</c:v>
                </c:pt>
                <c:pt idx="40">
                  <c:v>-347.87684020738396</c:v>
                </c:pt>
                <c:pt idx="41">
                  <c:v>-353.14468946975319</c:v>
                </c:pt>
                <c:pt idx="42">
                  <c:v>-358.41235351904419</c:v>
                </c:pt>
                <c:pt idx="43">
                  <c:v>-363.67983236498259</c:v>
                </c:pt>
                <c:pt idx="44">
                  <c:v>-368.94712601736046</c:v>
                </c:pt>
                <c:pt idx="45">
                  <c:v>-374.21423448597</c:v>
                </c:pt>
                <c:pt idx="46">
                  <c:v>-379.48115778053682</c:v>
                </c:pt>
                <c:pt idx="47">
                  <c:v>-384.747895910853</c:v>
                </c:pt>
                <c:pt idx="48">
                  <c:v>-390.01444888667749</c:v>
                </c:pt>
                <c:pt idx="49">
                  <c:v>-395.28081671776903</c:v>
                </c:pt>
                <c:pt idx="50">
                  <c:v>-400.54699941391993</c:v>
                </c:pt>
                <c:pt idx="51">
                  <c:v>-405.81299698482229</c:v>
                </c:pt>
                <c:pt idx="52">
                  <c:v>-411.07880944030171</c:v>
                </c:pt>
                <c:pt idx="53">
                  <c:v>-416.34443679008371</c:v>
                </c:pt>
                <c:pt idx="54">
                  <c:v>-421.6098790439604</c:v>
                </c:pt>
                <c:pt idx="55">
                  <c:v>-426.87513621165738</c:v>
                </c:pt>
                <c:pt idx="56">
                  <c:v>-432.14020830293356</c:v>
                </c:pt>
                <c:pt idx="57">
                  <c:v>-437.40509532758097</c:v>
                </c:pt>
                <c:pt idx="58">
                  <c:v>-442.66979729535859</c:v>
                </c:pt>
                <c:pt idx="59">
                  <c:v>-447.93431421595864</c:v>
                </c:pt>
                <c:pt idx="60">
                  <c:v>-453.1986460992066</c:v>
                </c:pt>
                <c:pt idx="61">
                  <c:v>-458.46279295482793</c:v>
                </c:pt>
                <c:pt idx="62">
                  <c:v>-463.72675479258163</c:v>
                </c:pt>
                <c:pt idx="63">
                  <c:v>-468.99053162222646</c:v>
                </c:pt>
                <c:pt idx="64">
                  <c:v>-474.25412345352134</c:v>
                </c:pt>
                <c:pt idx="65">
                  <c:v>-479.51753029619181</c:v>
                </c:pt>
                <c:pt idx="66">
                  <c:v>-484.78075216003003</c:v>
                </c:pt>
                <c:pt idx="67">
                  <c:v>-490.04378905476153</c:v>
                </c:pt>
                <c:pt idx="68">
                  <c:v>-495.30664099011187</c:v>
                </c:pt>
                <c:pt idx="69">
                  <c:v>-500.5693079758733</c:v>
                </c:pt>
                <c:pt idx="70">
                  <c:v>-505.83179002177127</c:v>
                </c:pt>
                <c:pt idx="71">
                  <c:v>-511.09408713759797</c:v>
                </c:pt>
                <c:pt idx="72">
                  <c:v>-516.35619933301234</c:v>
                </c:pt>
                <c:pt idx="73">
                  <c:v>-521.61812661787326</c:v>
                </c:pt>
                <c:pt idx="74">
                  <c:v>-526.87986900183944</c:v>
                </c:pt>
                <c:pt idx="75">
                  <c:v>-532.14142649466999</c:v>
                </c:pt>
                <c:pt idx="76">
                  <c:v>-537.40279910615698</c:v>
                </c:pt>
                <c:pt idx="77">
                  <c:v>-542.66398684599255</c:v>
                </c:pt>
                <c:pt idx="78">
                  <c:v>-547.92498972396913</c:v>
                </c:pt>
                <c:pt idx="79">
                  <c:v>-553.18580774977863</c:v>
                </c:pt>
                <c:pt idx="80">
                  <c:v>-558.44644093321347</c:v>
                </c:pt>
                <c:pt idx="81">
                  <c:v>-563.70688928396589</c:v>
                </c:pt>
                <c:pt idx="82">
                  <c:v>-568.96715281182787</c:v>
                </c:pt>
                <c:pt idx="83">
                  <c:v>-574.22723152649178</c:v>
                </c:pt>
                <c:pt idx="84">
                  <c:v>-579.48712543771649</c:v>
                </c:pt>
                <c:pt idx="85">
                  <c:v>-584.74683455526088</c:v>
                </c:pt>
                <c:pt idx="86">
                  <c:v>-590.00635888881709</c:v>
                </c:pt>
                <c:pt idx="87">
                  <c:v>-595.26569844817743</c:v>
                </c:pt>
                <c:pt idx="88">
                  <c:v>-600.52485324303404</c:v>
                </c:pt>
                <c:pt idx="89">
                  <c:v>-605.78382328314581</c:v>
                </c:pt>
                <c:pt idx="90">
                  <c:v>-611.0426085782716</c:v>
                </c:pt>
                <c:pt idx="91">
                  <c:v>-616.30120913807036</c:v>
                </c:pt>
                <c:pt idx="92">
                  <c:v>-621.5596249723676</c:v>
                </c:pt>
                <c:pt idx="93">
                  <c:v>-626.81785609082215</c:v>
                </c:pt>
                <c:pt idx="94">
                  <c:v>-632.0759025032263</c:v>
                </c:pt>
                <c:pt idx="95">
                  <c:v>-637.33376421927221</c:v>
                </c:pt>
                <c:pt idx="96">
                  <c:v>-642.59144124868556</c:v>
                </c:pt>
                <c:pt idx="97">
                  <c:v>-647.84893360122499</c:v>
                </c:pt>
                <c:pt idx="98">
                  <c:v>-653.10624128661618</c:v>
                </c:pt>
                <c:pt idx="99">
                  <c:v>-658.36336431458471</c:v>
                </c:pt>
                <c:pt idx="100">
                  <c:v>-663.62030269485615</c:v>
                </c:pt>
                <c:pt idx="101">
                  <c:v>-668.87705643715606</c:v>
                </c:pt>
                <c:pt idx="102">
                  <c:v>-674.13362555120978</c:v>
                </c:pt>
                <c:pt idx="103">
                  <c:v>-679.3900100467431</c:v>
                </c:pt>
                <c:pt idx="104">
                  <c:v>-684.6462099334816</c:v>
                </c:pt>
                <c:pt idx="105">
                  <c:v>-689.90222522118393</c:v>
                </c:pt>
                <c:pt idx="106">
                  <c:v>-695.15805591954245</c:v>
                </c:pt>
                <c:pt idx="107">
                  <c:v>-700.41370203828274</c:v>
                </c:pt>
                <c:pt idx="108">
                  <c:v>-705.66916358713036</c:v>
                </c:pt>
                <c:pt idx="109">
                  <c:v>-710.92444057577757</c:v>
                </c:pt>
                <c:pt idx="110">
                  <c:v>-716.17953301401633</c:v>
                </c:pt>
                <c:pt idx="111">
                  <c:v>-721.43444091153924</c:v>
                </c:pt>
                <c:pt idx="112">
                  <c:v>-726.68916427803822</c:v>
                </c:pt>
                <c:pt idx="113">
                  <c:v>-731.94370312323895</c:v>
                </c:pt>
                <c:pt idx="114">
                  <c:v>-737.1980574568671</c:v>
                </c:pt>
                <c:pt idx="115">
                  <c:v>-742.45222728868134</c:v>
                </c:pt>
                <c:pt idx="116">
                  <c:v>-747.70621262834072</c:v>
                </c:pt>
                <c:pt idx="117">
                  <c:v>-752.96001348560401</c:v>
                </c:pt>
                <c:pt idx="118">
                  <c:v>-758.21362987016357</c:v>
                </c:pt>
                <c:pt idx="119">
                  <c:v>-763.46706179171167</c:v>
                </c:pt>
                <c:pt idx="120">
                  <c:v>-768.72030926004027</c:v>
                </c:pt>
                <c:pt idx="121">
                  <c:v>-773.97337228480853</c:v>
                </c:pt>
                <c:pt idx="122">
                  <c:v>-779.22625087570862</c:v>
                </c:pt>
                <c:pt idx="123">
                  <c:v>-784.47894504249939</c:v>
                </c:pt>
                <c:pt idx="124">
                  <c:v>-789.731454794873</c:v>
                </c:pt>
                <c:pt idx="125">
                  <c:v>-794.98378014255525</c:v>
                </c:pt>
              </c:numCache>
            </c:numRef>
          </c:xVal>
          <c:yVal>
            <c:numRef>
              <c:f>Analysis!$D$3:$D$128</c:f>
              <c:numCache>
                <c:formatCode>0.000</c:formatCode>
                <c:ptCount val="126"/>
                <c:pt idx="0">
                  <c:v>1.2825858129750258E-3</c:v>
                </c:pt>
                <c:pt idx="1">
                  <c:v>2.3054731879117024E-3</c:v>
                </c:pt>
                <c:pt idx="2">
                  <c:v>2.861182812202556E-3</c:v>
                </c:pt>
                <c:pt idx="3">
                  <c:v>3.6300763059276724E-3</c:v>
                </c:pt>
                <c:pt idx="4">
                  <c:v>4.533025923755046E-3</c:v>
                </c:pt>
                <c:pt idx="5">
                  <c:v>5.525037594182932E-3</c:v>
                </c:pt>
                <c:pt idx="6">
                  <c:v>6.4242803059540053E-3</c:v>
                </c:pt>
                <c:pt idx="7">
                  <c:v>7.3069116693166552E-3</c:v>
                </c:pt>
                <c:pt idx="8">
                  <c:v>8.5451312333967022E-3</c:v>
                </c:pt>
                <c:pt idx="9">
                  <c:v>9.6111940799337749E-3</c:v>
                </c:pt>
                <c:pt idx="10">
                  <c:v>1.0615423588306172E-2</c:v>
                </c:pt>
                <c:pt idx="11">
                  <c:v>1.2025515933708607E-2</c:v>
                </c:pt>
                <c:pt idx="12">
                  <c:v>1.3580896526928895E-2</c:v>
                </c:pt>
                <c:pt idx="13">
                  <c:v>1.439663964625946E-2</c:v>
                </c:pt>
                <c:pt idx="14">
                  <c:v>1.4816023487424607E-2</c:v>
                </c:pt>
                <c:pt idx="15">
                  <c:v>1.5640083648122527E-2</c:v>
                </c:pt>
                <c:pt idx="16">
                  <c:v>1.5825854705017899E-2</c:v>
                </c:pt>
                <c:pt idx="17">
                  <c:v>1.6066636712179717E-2</c:v>
                </c:pt>
                <c:pt idx="18">
                  <c:v>1.6472569031398925E-2</c:v>
                </c:pt>
                <c:pt idx="19">
                  <c:v>1.75676544622567E-2</c:v>
                </c:pt>
                <c:pt idx="20">
                  <c:v>1.7576890896967894E-2</c:v>
                </c:pt>
                <c:pt idx="21">
                  <c:v>1.8273704951472094E-2</c:v>
                </c:pt>
                <c:pt idx="22">
                  <c:v>1.8339235559883253E-2</c:v>
                </c:pt>
                <c:pt idx="23">
                  <c:v>1.8567623264183812E-2</c:v>
                </c:pt>
                <c:pt idx="24">
                  <c:v>1.8353788229235845E-2</c:v>
                </c:pt>
                <c:pt idx="25">
                  <c:v>1.8911750032240784E-2</c:v>
                </c:pt>
                <c:pt idx="26">
                  <c:v>1.8646094023055254E-2</c:v>
                </c:pt>
                <c:pt idx="27">
                  <c:v>1.8801001965013518E-2</c:v>
                </c:pt>
                <c:pt idx="28">
                  <c:v>1.8885018190449868E-2</c:v>
                </c:pt>
                <c:pt idx="29">
                  <c:v>1.928063980348696E-2</c:v>
                </c:pt>
                <c:pt idx="30">
                  <c:v>1.904469229742229E-2</c:v>
                </c:pt>
                <c:pt idx="31">
                  <c:v>1.9575382218660203E-2</c:v>
                </c:pt>
                <c:pt idx="32">
                  <c:v>1.9228579158433984E-2</c:v>
                </c:pt>
                <c:pt idx="33">
                  <c:v>1.9249503450986458E-2</c:v>
                </c:pt>
                <c:pt idx="34">
                  <c:v>1.9112641172587094E-2</c:v>
                </c:pt>
                <c:pt idx="35">
                  <c:v>1.9517427046443013E-2</c:v>
                </c:pt>
                <c:pt idx="36">
                  <c:v>1.9167538015803919E-2</c:v>
                </c:pt>
                <c:pt idx="37">
                  <c:v>2.001335539220327E-2</c:v>
                </c:pt>
                <c:pt idx="38">
                  <c:v>2.0689795381055687E-2</c:v>
                </c:pt>
                <c:pt idx="39">
                  <c:v>2.0980342415058376E-2</c:v>
                </c:pt>
                <c:pt idx="40">
                  <c:v>2.1074919684906511E-2</c:v>
                </c:pt>
                <c:pt idx="41">
                  <c:v>2.1273592867815133E-2</c:v>
                </c:pt>
                <c:pt idx="42">
                  <c:v>2.131850766534462E-2</c:v>
                </c:pt>
                <c:pt idx="43">
                  <c:v>2.1152639295347442E-2</c:v>
                </c:pt>
                <c:pt idx="44">
                  <c:v>2.1178614545222029E-2</c:v>
                </c:pt>
                <c:pt idx="45">
                  <c:v>2.1711588605336275E-2</c:v>
                </c:pt>
                <c:pt idx="46">
                  <c:v>2.2390664337057501E-2</c:v>
                </c:pt>
                <c:pt idx="47">
                  <c:v>2.2257705690884345E-2</c:v>
                </c:pt>
                <c:pt idx="48">
                  <c:v>2.2165852455780292E-2</c:v>
                </c:pt>
                <c:pt idx="49">
                  <c:v>2.2441977920498662E-2</c:v>
                </c:pt>
                <c:pt idx="50">
                  <c:v>2.224047265240146E-2</c:v>
                </c:pt>
                <c:pt idx="51">
                  <c:v>2.195955364079355E-2</c:v>
                </c:pt>
                <c:pt idx="52">
                  <c:v>2.2174709172902086E-2</c:v>
                </c:pt>
                <c:pt idx="53">
                  <c:v>2.2275352960653833E-2</c:v>
                </c:pt>
                <c:pt idx="54">
                  <c:v>2.2140686680100906E-2</c:v>
                </c:pt>
                <c:pt idx="55">
                  <c:v>2.2525695104214812E-2</c:v>
                </c:pt>
                <c:pt idx="56">
                  <c:v>2.2568753104236124E-2</c:v>
                </c:pt>
                <c:pt idx="57">
                  <c:v>2.279846018674685E-2</c:v>
                </c:pt>
                <c:pt idx="58">
                  <c:v>2.2852405434133437E-2</c:v>
                </c:pt>
                <c:pt idx="59">
                  <c:v>2.2943702416648403E-2</c:v>
                </c:pt>
                <c:pt idx="60">
                  <c:v>2.2895911608632045E-2</c:v>
                </c:pt>
                <c:pt idx="61">
                  <c:v>2.2945729651774598E-2</c:v>
                </c:pt>
                <c:pt idx="62">
                  <c:v>2.2874378564427214E-2</c:v>
                </c:pt>
                <c:pt idx="63">
                  <c:v>2.3148377613439696E-2</c:v>
                </c:pt>
                <c:pt idx="64">
                  <c:v>2.3096053315697175E-2</c:v>
                </c:pt>
                <c:pt idx="65">
                  <c:v>2.3207281687575795E-2</c:v>
                </c:pt>
                <c:pt idx="66">
                  <c:v>2.2998433082188033E-2</c:v>
                </c:pt>
                <c:pt idx="67">
                  <c:v>2.2960308597964309E-2</c:v>
                </c:pt>
                <c:pt idx="68">
                  <c:v>2.3314342422019563E-2</c:v>
                </c:pt>
                <c:pt idx="69">
                  <c:v>2.362620934846325E-2</c:v>
                </c:pt>
                <c:pt idx="70">
                  <c:v>2.3598799736533942E-2</c:v>
                </c:pt>
                <c:pt idx="71">
                  <c:v>2.413827450604419E-2</c:v>
                </c:pt>
                <c:pt idx="72">
                  <c:v>2.3983047061823536E-2</c:v>
                </c:pt>
                <c:pt idx="73">
                  <c:v>2.33594703996843E-2</c:v>
                </c:pt>
                <c:pt idx="74">
                  <c:v>2.3116126501440272E-2</c:v>
                </c:pt>
                <c:pt idx="75">
                  <c:v>2.2903889945268173E-2</c:v>
                </c:pt>
                <c:pt idx="76">
                  <c:v>2.2322147522071713E-2</c:v>
                </c:pt>
                <c:pt idx="77">
                  <c:v>2.2412601149087198E-2</c:v>
                </c:pt>
                <c:pt idx="78">
                  <c:v>2.2443143903913741E-2</c:v>
                </c:pt>
                <c:pt idx="79">
                  <c:v>2.2036284125160805E-2</c:v>
                </c:pt>
                <c:pt idx="80">
                  <c:v>2.1842021030747748E-2</c:v>
                </c:pt>
                <c:pt idx="81">
                  <c:v>2.1881210159618619E-2</c:v>
                </c:pt>
                <c:pt idx="82">
                  <c:v>2.1317760897101169E-2</c:v>
                </c:pt>
                <c:pt idx="83">
                  <c:v>2.1001301740658732E-2</c:v>
                </c:pt>
                <c:pt idx="84">
                  <c:v>2.0799061891512784E-2</c:v>
                </c:pt>
                <c:pt idx="85">
                  <c:v>2.0424067203065877E-2</c:v>
                </c:pt>
                <c:pt idx="86">
                  <c:v>2.0143407519645707E-2</c:v>
                </c:pt>
                <c:pt idx="87">
                  <c:v>1.98481857610775E-2</c:v>
                </c:pt>
                <c:pt idx="88">
                  <c:v>1.9593855417039278E-2</c:v>
                </c:pt>
                <c:pt idx="89">
                  <c:v>1.963067582183169E-2</c:v>
                </c:pt>
                <c:pt idx="90">
                  <c:v>1.9441527523280676E-2</c:v>
                </c:pt>
                <c:pt idx="91">
                  <c:v>1.9131050721257637E-2</c:v>
                </c:pt>
                <c:pt idx="92">
                  <c:v>1.8924219994514338E-2</c:v>
                </c:pt>
                <c:pt idx="93">
                  <c:v>1.8774422279043169E-2</c:v>
                </c:pt>
                <c:pt idx="94">
                  <c:v>1.8631975741633052E-2</c:v>
                </c:pt>
                <c:pt idx="95">
                  <c:v>1.814895076646348E-2</c:v>
                </c:pt>
                <c:pt idx="96">
                  <c:v>1.8295931338230053E-2</c:v>
                </c:pt>
                <c:pt idx="97">
                  <c:v>1.8035383963751612E-2</c:v>
                </c:pt>
                <c:pt idx="98">
                  <c:v>1.7634819053033143E-2</c:v>
                </c:pt>
                <c:pt idx="99">
                  <c:v>1.7189530650346833E-2</c:v>
                </c:pt>
                <c:pt idx="100">
                  <c:v>1.7234321932694276E-2</c:v>
                </c:pt>
                <c:pt idx="101">
                  <c:v>1.6503836910800429E-2</c:v>
                </c:pt>
                <c:pt idx="102">
                  <c:v>1.6176345824180132E-2</c:v>
                </c:pt>
                <c:pt idx="103">
                  <c:v>1.5894165953923654E-2</c:v>
                </c:pt>
                <c:pt idx="104">
                  <c:v>1.5784127916423189E-2</c:v>
                </c:pt>
                <c:pt idx="105">
                  <c:v>1.5294123482001371E-2</c:v>
                </c:pt>
                <c:pt idx="106">
                  <c:v>1.4861649478128897E-2</c:v>
                </c:pt>
                <c:pt idx="107">
                  <c:v>1.4971985961415912E-2</c:v>
                </c:pt>
                <c:pt idx="108">
                  <c:v>1.5367109147351893E-2</c:v>
                </c:pt>
                <c:pt idx="109">
                  <c:v>1.4736540855678892E-2</c:v>
                </c:pt>
                <c:pt idx="110">
                  <c:v>1.4645424854214639E-2</c:v>
                </c:pt>
                <c:pt idx="111">
                  <c:v>1.4446603891745083E-2</c:v>
                </c:pt>
                <c:pt idx="112">
                  <c:v>1.4167092402209281E-2</c:v>
                </c:pt>
                <c:pt idx="113">
                  <c:v>1.2946597446927994E-2</c:v>
                </c:pt>
                <c:pt idx="114">
                  <c:v>1.2553102340691619E-2</c:v>
                </c:pt>
                <c:pt idx="115">
                  <c:v>1.1990155872934354E-2</c:v>
                </c:pt>
                <c:pt idx="116">
                  <c:v>1.1128216410473278E-2</c:v>
                </c:pt>
                <c:pt idx="117">
                  <c:v>1.0257747499327475E-2</c:v>
                </c:pt>
                <c:pt idx="118">
                  <c:v>9.7721798669165357E-3</c:v>
                </c:pt>
                <c:pt idx="119">
                  <c:v>8.3161567369702712E-3</c:v>
                </c:pt>
                <c:pt idx="120">
                  <c:v>6.9050414043268921E-3</c:v>
                </c:pt>
                <c:pt idx="121">
                  <c:v>6.2466904884169649E-3</c:v>
                </c:pt>
                <c:pt idx="122">
                  <c:v>5.038962999605357E-3</c:v>
                </c:pt>
                <c:pt idx="123">
                  <c:v>4.5012892936651698E-3</c:v>
                </c:pt>
                <c:pt idx="124">
                  <c:v>4.5918709629555205E-3</c:v>
                </c:pt>
                <c:pt idx="125">
                  <c:v>4.7565100393803031E-3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1E-433A-AD58-CA0E5EB77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539136"/>
        <c:axId val="358543456"/>
        <c:extLst/>
      </c:scatterChart>
      <c:valAx>
        <c:axId val="35853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543456"/>
        <c:crosses val="autoZero"/>
        <c:crossBetween val="midCat"/>
        <c:majorUnit val="25"/>
      </c:valAx>
      <c:valAx>
        <c:axId val="3585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539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1</xdr:row>
      <xdr:rowOff>50800</xdr:rowOff>
    </xdr:from>
    <xdr:to>
      <xdr:col>17</xdr:col>
      <xdr:colOff>196850</xdr:colOff>
      <xdr:row>24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8AC3EE-59C4-4A99-83CF-8233C2758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0</xdr:row>
      <xdr:rowOff>50800</xdr:rowOff>
    </xdr:from>
    <xdr:to>
      <xdr:col>16</xdr:col>
      <xdr:colOff>63500</xdr:colOff>
      <xdr:row>25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B1916B-B1BB-44DD-B88E-98FDDE19B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14</xdr:col>
      <xdr:colOff>425450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ED131-DB7C-4020-9832-11ECD701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12</xdr:row>
      <xdr:rowOff>114300</xdr:rowOff>
    </xdr:from>
    <xdr:to>
      <xdr:col>14</xdr:col>
      <xdr:colOff>425450</xdr:colOff>
      <xdr:row>25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7F4632-45F5-4459-B167-86B7AEC9D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44450</xdr:rowOff>
    </xdr:from>
    <xdr:to>
      <xdr:col>13</xdr:col>
      <xdr:colOff>419100</xdr:colOff>
      <xdr:row>26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F40C7B-4FCD-4E13-8D53-8671D802E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1</xdr:row>
      <xdr:rowOff>101600</xdr:rowOff>
    </xdr:from>
    <xdr:to>
      <xdr:col>17</xdr:col>
      <xdr:colOff>196850</xdr:colOff>
      <xdr:row>24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B77DF3-923B-4995-9DA3-46763D1EA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88900</xdr:rowOff>
    </xdr:from>
    <xdr:to>
      <xdr:col>17</xdr:col>
      <xdr:colOff>222250</xdr:colOff>
      <xdr:row>24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F15EB3-1F51-4769-90F7-4A64F58CC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50800</xdr:rowOff>
    </xdr:from>
    <xdr:to>
      <xdr:col>17</xdr:col>
      <xdr:colOff>234950</xdr:colOff>
      <xdr:row>24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44A4C7-FDD0-4962-BDFB-E5C04E4FA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</xdr:row>
      <xdr:rowOff>76200</xdr:rowOff>
    </xdr:from>
    <xdr:to>
      <xdr:col>17</xdr:col>
      <xdr:colOff>247650</xdr:colOff>
      <xdr:row>24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34C3C7-9E0E-4379-A7DD-363E4ABE5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</xdr:row>
      <xdr:rowOff>63500</xdr:rowOff>
    </xdr:from>
    <xdr:to>
      <xdr:col>17</xdr:col>
      <xdr:colOff>577850</xdr:colOff>
      <xdr:row>25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D8531D-2972-40F1-9715-63109C514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</xdr:row>
      <xdr:rowOff>50800</xdr:rowOff>
    </xdr:from>
    <xdr:to>
      <xdr:col>17</xdr:col>
      <xdr:colOff>247650</xdr:colOff>
      <xdr:row>25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111B50-0176-49BA-9A58-8B43DA5F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</xdr:row>
      <xdr:rowOff>31750</xdr:rowOff>
    </xdr:from>
    <xdr:to>
      <xdr:col>17</xdr:col>
      <xdr:colOff>247650</xdr:colOff>
      <xdr:row>25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1F19B4-E982-412E-B0DD-E8B2B0673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0</xdr:row>
      <xdr:rowOff>103186</xdr:rowOff>
    </xdr:from>
    <xdr:to>
      <xdr:col>23</xdr:col>
      <xdr:colOff>515937</xdr:colOff>
      <xdr:row>31</xdr:row>
      <xdr:rowOff>158749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A7CF05-A7BC-453C-8F41-531CB720D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6BEF-615B-44F7-B085-A90C9F73703C}">
  <dimension ref="A1:D27"/>
  <sheetViews>
    <sheetView tabSelected="1"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33</v>
      </c>
    </row>
    <row r="2" spans="1:4" x14ac:dyDescent="0.35">
      <c r="A2" s="2">
        <f>1420.406*(1/(1+B2/300000))</f>
        <v>1420.4059999999999</v>
      </c>
      <c r="B2">
        <v>0</v>
      </c>
      <c r="C2">
        <v>0</v>
      </c>
    </row>
    <row r="3" spans="1:4" x14ac:dyDescent="0.35">
      <c r="A3" s="2">
        <f>1420.406*(1/(1+B3/300000))</f>
        <v>1420.5243770314191</v>
      </c>
      <c r="B3">
        <v>-25</v>
      </c>
      <c r="C3">
        <v>2</v>
      </c>
    </row>
    <row r="4" spans="1:4" x14ac:dyDescent="0.35">
      <c r="A4" s="2">
        <f t="shared" ref="A4:A26" si="0">1420.406*(1/(1+B4/300000))</f>
        <v>1420.6427737956326</v>
      </c>
      <c r="B4">
        <v>-50</v>
      </c>
      <c r="C4">
        <v>50</v>
      </c>
    </row>
    <row r="5" spans="1:4" x14ac:dyDescent="0.35">
      <c r="A5" s="2">
        <f t="shared" si="0"/>
        <v>1420.7611902975746</v>
      </c>
      <c r="B5">
        <v>-75</v>
      </c>
      <c r="C5">
        <v>100</v>
      </c>
    </row>
    <row r="6" spans="1:4" x14ac:dyDescent="0.35">
      <c r="A6" s="2">
        <f t="shared" si="0"/>
        <v>1420.8796265421806</v>
      </c>
      <c r="B6">
        <v>-100</v>
      </c>
      <c r="C6">
        <v>72</v>
      </c>
    </row>
    <row r="7" spans="1:4" x14ac:dyDescent="0.35">
      <c r="A7" s="2">
        <f t="shared" si="0"/>
        <v>1420.9980825343894</v>
      </c>
      <c r="B7">
        <v>-125</v>
      </c>
      <c r="C7">
        <v>55</v>
      </c>
    </row>
    <row r="8" spans="1:4" x14ac:dyDescent="0.35">
      <c r="A8" s="2">
        <f t="shared" si="0"/>
        <v>1421.1165582791393</v>
      </c>
      <c r="B8">
        <v>-150</v>
      </c>
      <c r="C8">
        <v>52</v>
      </c>
    </row>
    <row r="9" spans="1:4" x14ac:dyDescent="0.35">
      <c r="A9" s="2">
        <f t="shared" si="0"/>
        <v>1421.2350537813727</v>
      </c>
      <c r="B9">
        <v>-175</v>
      </c>
      <c r="C9">
        <v>51</v>
      </c>
    </row>
    <row r="10" spans="1:4" x14ac:dyDescent="0.35">
      <c r="A10" s="2">
        <f t="shared" si="0"/>
        <v>1421.3535690460308</v>
      </c>
      <c r="B10">
        <v>-200</v>
      </c>
      <c r="C10">
        <v>55</v>
      </c>
    </row>
    <row r="11" spans="1:4" x14ac:dyDescent="0.35">
      <c r="A11" s="2">
        <f t="shared" si="0"/>
        <v>1421.4721040780587</v>
      </c>
      <c r="B11">
        <v>-225</v>
      </c>
      <c r="C11">
        <v>52</v>
      </c>
    </row>
    <row r="12" spans="1:4" x14ac:dyDescent="0.35">
      <c r="A12" s="2">
        <f t="shared" si="0"/>
        <v>1421.5906588824018</v>
      </c>
      <c r="B12">
        <v>-250</v>
      </c>
      <c r="C12">
        <v>51</v>
      </c>
    </row>
    <row r="13" spans="1:4" x14ac:dyDescent="0.35">
      <c r="A13" s="2">
        <f t="shared" si="0"/>
        <v>1421.7092334640085</v>
      </c>
      <c r="B13">
        <v>-275</v>
      </c>
      <c r="C13">
        <v>49</v>
      </c>
    </row>
    <row r="14" spans="1:4" x14ac:dyDescent="0.35">
      <c r="A14" s="2">
        <f t="shared" si="0"/>
        <v>1421.8278278278278</v>
      </c>
      <c r="B14">
        <v>-300</v>
      </c>
      <c r="C14">
        <v>43</v>
      </c>
    </row>
    <row r="15" spans="1:4" x14ac:dyDescent="0.35">
      <c r="A15" s="2">
        <f t="shared" si="0"/>
        <v>1421.9464419788103</v>
      </c>
      <c r="B15">
        <v>-325</v>
      </c>
      <c r="C15">
        <v>44</v>
      </c>
    </row>
    <row r="16" spans="1:4" x14ac:dyDescent="0.35">
      <c r="A16" s="2">
        <f t="shared" si="0"/>
        <v>1422.0650759219088</v>
      </c>
      <c r="B16">
        <v>-350</v>
      </c>
      <c r="C16">
        <v>40</v>
      </c>
    </row>
    <row r="17" spans="1:3" x14ac:dyDescent="0.35">
      <c r="A17" s="2">
        <f t="shared" si="0"/>
        <v>1422.1837296620777</v>
      </c>
      <c r="B17">
        <v>-375</v>
      </c>
      <c r="C17">
        <v>39</v>
      </c>
    </row>
    <row r="18" spans="1:3" x14ac:dyDescent="0.35">
      <c r="A18" s="2">
        <f t="shared" si="0"/>
        <v>1422.3024032042724</v>
      </c>
      <c r="B18">
        <v>-400</v>
      </c>
      <c r="C18">
        <v>38</v>
      </c>
    </row>
    <row r="19" spans="1:3" x14ac:dyDescent="0.35">
      <c r="A19" s="2">
        <f t="shared" si="0"/>
        <v>1422.4210965534508</v>
      </c>
      <c r="B19">
        <v>-425</v>
      </c>
      <c r="C19">
        <v>39</v>
      </c>
    </row>
    <row r="20" spans="1:3" x14ac:dyDescent="0.35">
      <c r="A20" s="2">
        <f t="shared" si="0"/>
        <v>1422.5398097145719</v>
      </c>
      <c r="B20">
        <v>-450</v>
      </c>
      <c r="C20">
        <v>42</v>
      </c>
    </row>
    <row r="21" spans="1:3" x14ac:dyDescent="0.35">
      <c r="A21" s="2">
        <f t="shared" si="0"/>
        <v>1422.6585426925967</v>
      </c>
      <c r="B21">
        <v>-475</v>
      </c>
      <c r="C21">
        <v>45</v>
      </c>
    </row>
    <row r="22" spans="1:3" x14ac:dyDescent="0.35">
      <c r="A22" s="2">
        <f t="shared" si="0"/>
        <v>1422.7772954924874</v>
      </c>
      <c r="B22">
        <v>-500</v>
      </c>
      <c r="C22">
        <v>60</v>
      </c>
    </row>
    <row r="23" spans="1:3" x14ac:dyDescent="0.35">
      <c r="A23" s="2">
        <f t="shared" si="0"/>
        <v>1422.8960681192084</v>
      </c>
      <c r="B23">
        <v>-525</v>
      </c>
      <c r="C23">
        <v>105</v>
      </c>
    </row>
    <row r="24" spans="1:3" x14ac:dyDescent="0.35">
      <c r="A24" s="2">
        <f t="shared" si="0"/>
        <v>1423.0148605777258</v>
      </c>
      <c r="B24">
        <v>-550</v>
      </c>
      <c r="C24">
        <v>70</v>
      </c>
    </row>
    <row r="25" spans="1:3" x14ac:dyDescent="0.35">
      <c r="A25" s="2">
        <f t="shared" si="0"/>
        <v>1423.1336728730064</v>
      </c>
      <c r="B25">
        <v>-575</v>
      </c>
      <c r="C25">
        <v>20</v>
      </c>
    </row>
    <row r="26" spans="1:3" x14ac:dyDescent="0.35">
      <c r="A26" s="2">
        <f t="shared" si="0"/>
        <v>1423.2525050100198</v>
      </c>
      <c r="B26">
        <v>-600</v>
      </c>
      <c r="C26">
        <v>2</v>
      </c>
    </row>
    <row r="27" spans="1:3" x14ac:dyDescent="0.35">
      <c r="A27" s="2">
        <f t="shared" ref="A27" si="1">1420.406*(1/(1+B27/300000))</f>
        <v>1423.371356993737</v>
      </c>
      <c r="B27">
        <v>-625</v>
      </c>
      <c r="C27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8D4B-649F-4535-890C-F941DB82A9B9}">
  <dimension ref="A1:I130"/>
  <sheetViews>
    <sheetView topLeftCell="A2" workbookViewId="0">
      <selection activeCell="E3" sqref="E3"/>
    </sheetView>
  </sheetViews>
  <sheetFormatPr defaultRowHeight="14.5" x14ac:dyDescent="0.35"/>
  <cols>
    <col min="1" max="1" width="17.453125" bestFit="1" customWidth="1"/>
    <col min="2" max="2" width="18.08984375" bestFit="1" customWidth="1"/>
    <col min="3" max="3" width="9.54296875" bestFit="1" customWidth="1"/>
    <col min="4" max="4" width="9.36328125" bestFit="1" customWidth="1"/>
    <col min="5" max="5" width="11.81640625" bestFit="1" customWidth="1"/>
    <col min="6" max="6" width="2.81640625" customWidth="1"/>
    <col min="7" max="9" width="11.6328125" customWidth="1"/>
    <col min="10" max="11" width="8.7265625" customWidth="1"/>
  </cols>
  <sheetData>
    <row r="1" spans="1:9" x14ac:dyDescent="0.35">
      <c r="A1" s="1" t="s">
        <v>2</v>
      </c>
      <c r="B1">
        <v>1422.68</v>
      </c>
    </row>
    <row r="2" spans="1:9" x14ac:dyDescent="0.35">
      <c r="A2" s="1" t="s">
        <v>1</v>
      </c>
      <c r="B2" s="1" t="s">
        <v>3</v>
      </c>
      <c r="C2" s="1" t="s">
        <v>7</v>
      </c>
      <c r="D2" s="1" t="s">
        <v>12</v>
      </c>
      <c r="E2" s="1" t="s">
        <v>8</v>
      </c>
      <c r="F2" s="1"/>
      <c r="G2" s="1" t="s">
        <v>5</v>
      </c>
      <c r="H2" s="1" t="s">
        <v>4</v>
      </c>
      <c r="I2" s="1" t="s">
        <v>6</v>
      </c>
    </row>
    <row r="3" spans="1:9" x14ac:dyDescent="0.35">
      <c r="A3" s="2">
        <f>A4-3.2/128</f>
        <v>1421.0550000000001</v>
      </c>
      <c r="B3" s="3">
        <f>300000*(1420.406/A3-1)</f>
        <v>-137.01088275965833</v>
      </c>
      <c r="C3" s="4">
        <f>20*LOG10(AVERAGE(E3:E3))</f>
        <v>1.2825858129750258E-3</v>
      </c>
      <c r="D3" s="4">
        <f t="shared" ref="D3" si="0">C3</f>
        <v>1.2825858129750258E-3</v>
      </c>
      <c r="E3">
        <f>H3/(AVERAGE(G3,I3))</f>
        <v>1.0001476740514115</v>
      </c>
      <c r="G3">
        <f>AVERAGE('6Sep24'!C3:E3)</f>
        <v>3.0377450000000001E-3</v>
      </c>
      <c r="H3">
        <f>AVERAGE('6Sep24'!F3:J3)</f>
        <v>3.0388972000000001E-3</v>
      </c>
      <c r="I3">
        <f>AVERAGE('6Sep24'!K3:L3)</f>
        <v>3.0391519999999998E-3</v>
      </c>
    </row>
    <row r="4" spans="1:9" x14ac:dyDescent="0.35">
      <c r="A4" s="2">
        <f>B1-3.2/2</f>
        <v>1421.0800000000002</v>
      </c>
      <c r="B4" s="3">
        <f t="shared" ref="B4:B68" si="1">300000*(1420.406/A4-1)</f>
        <v>-142.28614856310884</v>
      </c>
      <c r="C4" s="4">
        <f t="shared" ref="C4:C67" si="2">20*LOG10(AVERAGE(E4:E4))</f>
        <v>2.4202401738390332E-3</v>
      </c>
      <c r="D4" s="4">
        <f>AVERAGE(C3:C6)</f>
        <v>2.3054731879117024E-3</v>
      </c>
      <c r="E4">
        <f t="shared" ref="E4:E67" si="3">H4/(AVERAGE(G4,I4))</f>
        <v>1.0002786792711427</v>
      </c>
      <c r="G4">
        <f>AVERAGE('6Sep24'!C4:E4)</f>
        <v>3.0781326666666667E-3</v>
      </c>
      <c r="H4">
        <f>AVERAGE('6Sep24'!F4:J4)</f>
        <v>3.0799054000000001E-3</v>
      </c>
      <c r="I4">
        <f>AVERAGE('6Sep24'!K4:L4)</f>
        <v>3.0799619999999999E-3</v>
      </c>
    </row>
    <row r="5" spans="1:9" x14ac:dyDescent="0.35">
      <c r="A5" s="2">
        <f>A4+3.2/128</f>
        <v>1421.1050000000002</v>
      </c>
      <c r="B5" s="3">
        <f t="shared" si="1"/>
        <v>-147.56122876219413</v>
      </c>
      <c r="C5" s="4">
        <f t="shared" si="2"/>
        <v>1.9011446525526129E-3</v>
      </c>
      <c r="D5" s="4">
        <f t="shared" ref="D5:D68" si="4">AVERAGE(C3:C7)</f>
        <v>2.861182812202556E-3</v>
      </c>
      <c r="E5">
        <f t="shared" si="3"/>
        <v>1.0002189013222282</v>
      </c>
      <c r="G5">
        <f>AVERAGE('6Sep24'!C5:E5)</f>
        <v>3.1507933333333334E-3</v>
      </c>
      <c r="H5">
        <f>AVERAGE('6Sep24'!F5:J5)</f>
        <v>3.1524905999999998E-3</v>
      </c>
      <c r="I5">
        <f>AVERAGE('6Sep24'!K5:L5)</f>
        <v>3.152808E-3</v>
      </c>
    </row>
    <row r="6" spans="1:9" x14ac:dyDescent="0.35">
      <c r="A6" s="2">
        <f t="shared" ref="A6:A69" si="5">A5+3.2/128</f>
        <v>1421.1300000000003</v>
      </c>
      <c r="B6" s="3">
        <f t="shared" si="1"/>
        <v>-152.83612336670637</v>
      </c>
      <c r="C6" s="4">
        <f t="shared" si="2"/>
        <v>3.6179221122801366E-3</v>
      </c>
      <c r="D6" s="4">
        <f t="shared" si="4"/>
        <v>3.6300763059276724E-3</v>
      </c>
      <c r="E6">
        <f t="shared" si="3"/>
        <v>1.0004166154362821</v>
      </c>
      <c r="G6">
        <f>AVERAGE('6Sep24'!C6:E6)</f>
        <v>3.2517263333333331E-3</v>
      </c>
      <c r="H6">
        <f>AVERAGE('6Sep24'!F6:J6)</f>
        <v>3.2539550000000002E-3</v>
      </c>
      <c r="I6">
        <f>AVERAGE('6Sep24'!K6:L6)</f>
        <v>3.2534735000000004E-3</v>
      </c>
    </row>
    <row r="7" spans="1:9" x14ac:dyDescent="0.35">
      <c r="A7" s="2">
        <f t="shared" si="5"/>
        <v>1421.1550000000004</v>
      </c>
      <c r="B7" s="3">
        <f t="shared" si="1"/>
        <v>-158.11083238643775</v>
      </c>
      <c r="C7" s="4">
        <f t="shared" si="2"/>
        <v>5.0840213093659697E-3</v>
      </c>
      <c r="D7" s="4">
        <f t="shared" si="4"/>
        <v>4.533025923755046E-3</v>
      </c>
      <c r="E7">
        <f t="shared" si="3"/>
        <v>1.0005854909169047</v>
      </c>
      <c r="G7">
        <f>AVERAGE('6Sep24'!C7:E7)</f>
        <v>3.3796969999999996E-3</v>
      </c>
      <c r="H7">
        <f>AVERAGE('6Sep24'!F7:J7)</f>
        <v>3.3829029999999996E-3</v>
      </c>
      <c r="I7">
        <f>AVERAGE('6Sep24'!K7:L7)</f>
        <v>3.38215E-3</v>
      </c>
    </row>
    <row r="8" spans="1:9" x14ac:dyDescent="0.35">
      <c r="A8" s="2">
        <f t="shared" si="5"/>
        <v>1421.1800000000005</v>
      </c>
      <c r="B8" s="3">
        <f t="shared" si="1"/>
        <v>-163.38535583118042</v>
      </c>
      <c r="C8" s="4">
        <f t="shared" si="2"/>
        <v>5.1270532816006104E-3</v>
      </c>
      <c r="D8" s="4">
        <f t="shared" si="4"/>
        <v>5.525037594182932E-3</v>
      </c>
      <c r="E8">
        <f t="shared" si="3"/>
        <v>1.0005904480687355</v>
      </c>
      <c r="G8">
        <f>AVERAGE('6Sep24'!C8:E8)</f>
        <v>3.5320353333333338E-3</v>
      </c>
      <c r="H8">
        <f>AVERAGE('6Sep24'!F8:J8)</f>
        <v>3.5356457999999999E-3</v>
      </c>
      <c r="I8">
        <f>AVERAGE('6Sep24'!K8:L8)</f>
        <v>3.5350835000000002E-3</v>
      </c>
    </row>
    <row r="9" spans="1:9" x14ac:dyDescent="0.35">
      <c r="A9" s="2">
        <f t="shared" si="5"/>
        <v>1421.2050000000006</v>
      </c>
      <c r="B9" s="3">
        <f t="shared" si="1"/>
        <v>-168.65969371075983</v>
      </c>
      <c r="C9" s="4">
        <f t="shared" si="2"/>
        <v>6.9349882629758993E-3</v>
      </c>
      <c r="D9" s="4">
        <f t="shared" si="4"/>
        <v>6.4242803059540053E-3</v>
      </c>
      <c r="E9">
        <f t="shared" si="3"/>
        <v>1.0007987388518385</v>
      </c>
      <c r="G9">
        <f>AVERAGE('6Sep24'!C9:E9)</f>
        <v>3.7068339999999996E-3</v>
      </c>
      <c r="H9">
        <f>AVERAGE('6Sep24'!F9:J9)</f>
        <v>3.7121224000000001E-3</v>
      </c>
      <c r="I9">
        <f>AVERAGE('6Sep24'!K9:L9)</f>
        <v>3.7114855000000002E-3</v>
      </c>
    </row>
    <row r="10" spans="1:9" x14ac:dyDescent="0.35">
      <c r="A10" s="2">
        <f t="shared" si="5"/>
        <v>1421.2300000000007</v>
      </c>
      <c r="B10" s="3">
        <f t="shared" si="1"/>
        <v>-173.9338460349349</v>
      </c>
      <c r="C10" s="4">
        <f t="shared" si="2"/>
        <v>6.8612030046920451E-3</v>
      </c>
      <c r="D10" s="4">
        <f t="shared" si="4"/>
        <v>7.3069116693166552E-3</v>
      </c>
      <c r="E10">
        <f t="shared" si="3"/>
        <v>1.0007902372609978</v>
      </c>
      <c r="G10">
        <f>AVERAGE('6Sep24'!C10:E10)</f>
        <v>3.904389333333333E-3</v>
      </c>
      <c r="H10">
        <f>AVERAGE('6Sep24'!F10:J10)</f>
        <v>3.9103108000000004E-3</v>
      </c>
      <c r="I10">
        <f>AVERAGE('6Sep24'!K10:L10)</f>
        <v>3.9100569999999998E-3</v>
      </c>
    </row>
    <row r="11" spans="1:9" x14ac:dyDescent="0.35">
      <c r="A11" s="2">
        <f t="shared" si="5"/>
        <v>1421.2550000000008</v>
      </c>
      <c r="B11" s="3">
        <f t="shared" si="1"/>
        <v>-179.20781281349772</v>
      </c>
      <c r="C11" s="4">
        <f t="shared" si="2"/>
        <v>8.1141356711355063E-3</v>
      </c>
      <c r="D11" s="4">
        <f t="shared" si="4"/>
        <v>8.5451312333967022E-3</v>
      </c>
      <c r="E11">
        <f t="shared" si="3"/>
        <v>1.0009346108687462</v>
      </c>
      <c r="G11">
        <f>AVERAGE('6Sep24'!C11:E11)</f>
        <v>4.1241389999999998E-3</v>
      </c>
      <c r="H11">
        <f>AVERAGE('6Sep24'!F11:J11)</f>
        <v>4.1296908000000004E-3</v>
      </c>
      <c r="I11">
        <f>AVERAGE('6Sep24'!K11:L11)</f>
        <v>4.1275305000000005E-3</v>
      </c>
    </row>
    <row r="12" spans="1:9" x14ac:dyDescent="0.35">
      <c r="A12" s="2">
        <f t="shared" si="5"/>
        <v>1421.2800000000009</v>
      </c>
      <c r="B12" s="3">
        <f t="shared" si="1"/>
        <v>-184.48159405627385</v>
      </c>
      <c r="C12" s="4">
        <f t="shared" si="2"/>
        <v>9.4971781261792166E-3</v>
      </c>
      <c r="D12" s="4">
        <f t="shared" si="4"/>
        <v>9.6111940799337749E-3</v>
      </c>
      <c r="E12">
        <f t="shared" si="3"/>
        <v>1.0010940010219709</v>
      </c>
      <c r="G12">
        <f>AVERAGE('6Sep24'!C12:E12)</f>
        <v>4.3620913333333343E-3</v>
      </c>
      <c r="H12">
        <f>AVERAGE('6Sep24'!F12:J12)</f>
        <v>4.3693808000000002E-3</v>
      </c>
      <c r="I12">
        <f>AVERAGE('6Sep24'!K12:L12)</f>
        <v>4.3671205000000001E-3</v>
      </c>
    </row>
    <row r="13" spans="1:9" x14ac:dyDescent="0.35">
      <c r="A13" s="2">
        <f t="shared" si="5"/>
        <v>1421.305000000001</v>
      </c>
      <c r="B13" s="3">
        <f t="shared" si="1"/>
        <v>-189.75518977298879</v>
      </c>
      <c r="C13" s="4">
        <f t="shared" si="2"/>
        <v>1.131815110200084E-2</v>
      </c>
      <c r="D13" s="4">
        <f t="shared" si="4"/>
        <v>1.0615423588306172E-2</v>
      </c>
      <c r="E13">
        <f t="shared" si="3"/>
        <v>1.0013038996392991</v>
      </c>
      <c r="G13">
        <f>AVERAGE('6Sep24'!C13:E13)</f>
        <v>4.6178589999999993E-3</v>
      </c>
      <c r="H13">
        <f>AVERAGE('6Sep24'!F13:J13)</f>
        <v>4.6268178000000004E-3</v>
      </c>
      <c r="I13">
        <f>AVERAGE('6Sep24'!K13:L13)</f>
        <v>4.6237264999999996E-3</v>
      </c>
    </row>
    <row r="14" spans="1:9" x14ac:dyDescent="0.35">
      <c r="A14" s="2">
        <f t="shared" si="5"/>
        <v>1421.3300000000011</v>
      </c>
      <c r="B14" s="3">
        <f t="shared" si="1"/>
        <v>-195.02859997350131</v>
      </c>
      <c r="C14" s="4">
        <f t="shared" si="2"/>
        <v>1.2265302495661275E-2</v>
      </c>
      <c r="D14" s="4">
        <f t="shared" si="4"/>
        <v>1.2025515933708607E-2</v>
      </c>
      <c r="E14">
        <f t="shared" si="3"/>
        <v>1.0014130926101679</v>
      </c>
      <c r="G14">
        <f>AVERAGE('6Sep24'!C14:E14)</f>
        <v>4.8886186666666663E-3</v>
      </c>
      <c r="H14">
        <f>AVERAGE('6Sep24'!F14:J14)</f>
        <v>4.8983583999999995E-3</v>
      </c>
      <c r="I14">
        <f>AVERAGE('6Sep24'!K14:L14)</f>
        <v>4.8942740000000005E-3</v>
      </c>
    </row>
    <row r="15" spans="1:9" x14ac:dyDescent="0.35">
      <c r="A15" s="2">
        <f t="shared" si="5"/>
        <v>1421.3550000000012</v>
      </c>
      <c r="B15" s="3">
        <f t="shared" si="1"/>
        <v>-200.30182466757029</v>
      </c>
      <c r="C15" s="4">
        <f t="shared" si="2"/>
        <v>1.1882350546554028E-2</v>
      </c>
      <c r="D15" s="4">
        <f t="shared" si="4"/>
        <v>1.3580896526928895E-2</v>
      </c>
      <c r="E15">
        <f t="shared" si="3"/>
        <v>1.0013689423091772</v>
      </c>
      <c r="G15">
        <f>AVERAGE('6Sep24'!C15:E15)</f>
        <v>5.1712556666666668E-3</v>
      </c>
      <c r="H15">
        <f>AVERAGE('6Sep24'!F15:J15)</f>
        <v>5.1816748000000001E-3</v>
      </c>
      <c r="I15">
        <f>AVERAGE('6Sep24'!K15:L15)</f>
        <v>5.1779265000000008E-3</v>
      </c>
    </row>
    <row r="16" spans="1:9" x14ac:dyDescent="0.35">
      <c r="A16" s="2">
        <f t="shared" si="5"/>
        <v>1421.3800000000012</v>
      </c>
      <c r="B16" s="3">
        <f t="shared" si="1"/>
        <v>-205.57486386495461</v>
      </c>
      <c r="C16" s="4">
        <f t="shared" si="2"/>
        <v>1.5164597398147678E-2</v>
      </c>
      <c r="D16" s="4">
        <f t="shared" si="4"/>
        <v>1.439663964625946E-2</v>
      </c>
      <c r="E16">
        <f t="shared" si="3"/>
        <v>1.0017474137466906</v>
      </c>
      <c r="G16">
        <f>AVERAGE('6Sep24'!C16:E16)</f>
        <v>5.4612739999999995E-3</v>
      </c>
      <c r="H16">
        <f>AVERAGE('6Sep24'!F16:J16)</f>
        <v>5.4749129999999997E-3</v>
      </c>
      <c r="I16">
        <f>AVERAGE('6Sep24'!K16:L16)</f>
        <v>5.4694514999999999E-3</v>
      </c>
    </row>
    <row r="17" spans="1:9" x14ac:dyDescent="0.35">
      <c r="A17" s="2">
        <f t="shared" si="5"/>
        <v>1421.4050000000013</v>
      </c>
      <c r="B17" s="3">
        <f t="shared" si="1"/>
        <v>-210.847717575513</v>
      </c>
      <c r="C17" s="4">
        <f t="shared" si="2"/>
        <v>1.7274081092280662E-2</v>
      </c>
      <c r="D17" s="4">
        <f t="shared" si="4"/>
        <v>1.4816023487424607E-2</v>
      </c>
      <c r="E17">
        <f t="shared" si="3"/>
        <v>1.0019907309599483</v>
      </c>
      <c r="G17">
        <f>AVERAGE('6Sep24'!C17:E17)</f>
        <v>5.755303333333333E-3</v>
      </c>
      <c r="H17">
        <f>AVERAGE('6Sep24'!F17:J17)</f>
        <v>5.7704212000000005E-3</v>
      </c>
      <c r="I17">
        <f>AVERAGE('6Sep24'!K17:L17)</f>
        <v>5.7626099999999996E-3</v>
      </c>
    </row>
    <row r="18" spans="1:9" x14ac:dyDescent="0.35">
      <c r="A18" s="2">
        <f t="shared" si="5"/>
        <v>1421.4300000000014</v>
      </c>
      <c r="B18" s="3">
        <f t="shared" si="1"/>
        <v>-216.12038580897109</v>
      </c>
      <c r="C18" s="4">
        <f t="shared" si="2"/>
        <v>1.5396866698653656E-2</v>
      </c>
      <c r="D18" s="4">
        <f t="shared" si="4"/>
        <v>1.5640083648122527E-2</v>
      </c>
      <c r="E18">
        <f t="shared" si="3"/>
        <v>1.0017742018238802</v>
      </c>
      <c r="G18">
        <f>AVERAGE('6Sep24'!C18:E18)</f>
        <v>6.0492916666666672E-3</v>
      </c>
      <c r="H18">
        <f>AVERAGE('6Sep24'!F18:J18)</f>
        <v>6.0656719999999994E-3</v>
      </c>
      <c r="I18">
        <f>AVERAGE('6Sep24'!K18:L18)</f>
        <v>6.0605670000000002E-3</v>
      </c>
    </row>
    <row r="19" spans="1:9" x14ac:dyDescent="0.35">
      <c r="A19" s="2">
        <f t="shared" si="5"/>
        <v>1421.4550000000015</v>
      </c>
      <c r="B19" s="3">
        <f t="shared" si="1"/>
        <v>-221.39286857512099</v>
      </c>
      <c r="C19" s="4">
        <f t="shared" si="2"/>
        <v>1.4362221701487002E-2</v>
      </c>
      <c r="D19" s="4">
        <f t="shared" si="4"/>
        <v>1.5825854705017899E-2</v>
      </c>
      <c r="E19">
        <f t="shared" si="3"/>
        <v>1.0016548796841638</v>
      </c>
      <c r="G19">
        <f>AVERAGE('6Sep24'!C19:E19)</f>
        <v>6.3405356666666676E-3</v>
      </c>
      <c r="H19">
        <f>AVERAGE('6Sep24'!F19:J19)</f>
        <v>6.3563204000000014E-3</v>
      </c>
      <c r="I19">
        <f>AVERAGE('6Sep24'!K19:L19)</f>
        <v>6.351102E-3</v>
      </c>
    </row>
    <row r="20" spans="1:9" x14ac:dyDescent="0.35">
      <c r="A20" s="2">
        <f t="shared" si="5"/>
        <v>1421.4800000000016</v>
      </c>
      <c r="B20" s="3">
        <f t="shared" si="1"/>
        <v>-226.66516588378815</v>
      </c>
      <c r="C20" s="4">
        <f t="shared" si="2"/>
        <v>1.600265135004364E-2</v>
      </c>
      <c r="D20" s="4">
        <f t="shared" si="4"/>
        <v>1.6066636712179717E-2</v>
      </c>
      <c r="E20">
        <f t="shared" si="3"/>
        <v>1.0018440715348327</v>
      </c>
      <c r="G20">
        <f>AVERAGE('6Sep24'!C20:E20)</f>
        <v>6.6220509999999995E-3</v>
      </c>
      <c r="H20">
        <f>AVERAGE('6Sep24'!F20:J20)</f>
        <v>6.6409526000000014E-3</v>
      </c>
      <c r="I20">
        <f>AVERAGE('6Sep24'!K20:L20)</f>
        <v>6.6354064999999997E-3</v>
      </c>
    </row>
    <row r="21" spans="1:9" x14ac:dyDescent="0.35">
      <c r="A21" s="2">
        <f t="shared" si="5"/>
        <v>1421.5050000000017</v>
      </c>
      <c r="B21" s="3">
        <f t="shared" si="1"/>
        <v>-231.93727774473149</v>
      </c>
      <c r="C21" s="4">
        <f t="shared" si="2"/>
        <v>1.6093452682624541E-2</v>
      </c>
      <c r="D21" s="4">
        <f t="shared" si="4"/>
        <v>1.6472569031398925E-2</v>
      </c>
      <c r="E21">
        <f t="shared" si="3"/>
        <v>1.0018545447570373</v>
      </c>
      <c r="G21">
        <f>AVERAGE('6Sep24'!C21:E21)</f>
        <v>6.8919943333333325E-3</v>
      </c>
      <c r="H21">
        <f>AVERAGE('6Sep24'!F21:J21)</f>
        <v>6.9118102000000001E-3</v>
      </c>
      <c r="I21">
        <f>AVERAGE('6Sep24'!K21:L21)</f>
        <v>6.9060370000000003E-3</v>
      </c>
    </row>
    <row r="22" spans="1:9" x14ac:dyDescent="0.35">
      <c r="A22" s="2">
        <f t="shared" si="5"/>
        <v>1421.5300000000018</v>
      </c>
      <c r="B22" s="3">
        <f t="shared" si="1"/>
        <v>-237.20920416774317</v>
      </c>
      <c r="C22" s="4">
        <f t="shared" si="2"/>
        <v>1.8477991128089732E-2</v>
      </c>
      <c r="D22" s="4">
        <f t="shared" si="4"/>
        <v>1.75676544622567E-2</v>
      </c>
      <c r="E22">
        <f t="shared" si="3"/>
        <v>1.0021296217761055</v>
      </c>
      <c r="G22">
        <f>AVERAGE('6Sep24'!C22:E22)</f>
        <v>7.1467520000000001E-3</v>
      </c>
      <c r="H22">
        <f>AVERAGE('6Sep24'!F22:J22)</f>
        <v>7.1687816000000001E-3</v>
      </c>
      <c r="I22">
        <f>AVERAGE('6Sep24'!K22:L22)</f>
        <v>7.1603424999999998E-3</v>
      </c>
    </row>
    <row r="23" spans="1:9" x14ac:dyDescent="0.35">
      <c r="A23" s="2">
        <f t="shared" si="5"/>
        <v>1421.5550000000019</v>
      </c>
      <c r="B23" s="3">
        <f t="shared" si="1"/>
        <v>-242.480945162582</v>
      </c>
      <c r="C23" s="4">
        <f t="shared" si="2"/>
        <v>1.7426528294749728E-2</v>
      </c>
      <c r="D23" s="4">
        <f t="shared" si="4"/>
        <v>1.7576890896967894E-2</v>
      </c>
      <c r="E23">
        <f t="shared" si="3"/>
        <v>1.0020083171866541</v>
      </c>
      <c r="G23">
        <f>AVERAGE('6Sep24'!C23:E23)</f>
        <v>7.3841456666666671E-3</v>
      </c>
      <c r="H23">
        <f>AVERAGE('6Sep24'!F23:J23)</f>
        <v>7.4068884000000005E-3</v>
      </c>
      <c r="I23">
        <f>AVERAGE('6Sep24'!K23:L23)</f>
        <v>7.3999399999999998E-3</v>
      </c>
    </row>
    <row r="24" spans="1:9" x14ac:dyDescent="0.35">
      <c r="A24" s="2">
        <f t="shared" si="5"/>
        <v>1421.580000000002</v>
      </c>
      <c r="B24" s="3">
        <f t="shared" si="1"/>
        <v>-247.75250073904022</v>
      </c>
      <c r="C24" s="4">
        <f t="shared" si="2"/>
        <v>1.9837648855775852E-2</v>
      </c>
      <c r="D24" s="4">
        <f t="shared" si="4"/>
        <v>1.8273704951472094E-2</v>
      </c>
      <c r="E24">
        <f t="shared" si="3"/>
        <v>1.0022865037987096</v>
      </c>
      <c r="G24">
        <f>AVERAGE('6Sep24'!C24:E24)</f>
        <v>7.6001109999999997E-3</v>
      </c>
      <c r="H24">
        <f>AVERAGE('6Sep24'!F24:J24)</f>
        <v>7.6260659999999991E-3</v>
      </c>
      <c r="I24">
        <f>AVERAGE('6Sep24'!K24:L24)</f>
        <v>7.6172265000000001E-3</v>
      </c>
    </row>
    <row r="25" spans="1:9" x14ac:dyDescent="0.35">
      <c r="A25" s="2">
        <f t="shared" si="5"/>
        <v>1421.6050000000021</v>
      </c>
      <c r="B25" s="3">
        <f t="shared" si="1"/>
        <v>-253.02387090690991</v>
      </c>
      <c r="C25" s="4">
        <f t="shared" si="2"/>
        <v>1.6048833523599614E-2</v>
      </c>
      <c r="D25" s="4">
        <f t="shared" si="4"/>
        <v>1.8339235559883253E-2</v>
      </c>
      <c r="E25">
        <f t="shared" si="3"/>
        <v>1.0018493982729926</v>
      </c>
      <c r="G25">
        <f>AVERAGE('6Sep24'!C25:E25)</f>
        <v>7.7981810000000004E-3</v>
      </c>
      <c r="H25">
        <f>AVERAGE('6Sep24'!F25:J25)</f>
        <v>7.8221953999999989E-3</v>
      </c>
      <c r="I25">
        <f>AVERAGE('6Sep24'!K25:L25)</f>
        <v>7.8173305000000005E-3</v>
      </c>
    </row>
    <row r="26" spans="1:9" x14ac:dyDescent="0.35">
      <c r="A26" s="2">
        <f t="shared" si="5"/>
        <v>1421.6300000000022</v>
      </c>
      <c r="B26" s="3">
        <f t="shared" si="1"/>
        <v>-258.29505567598335</v>
      </c>
      <c r="C26" s="4">
        <f t="shared" si="2"/>
        <v>1.9577522955145542E-2</v>
      </c>
      <c r="D26" s="4">
        <f t="shared" si="4"/>
        <v>1.8567623264183812E-2</v>
      </c>
      <c r="E26">
        <f t="shared" si="3"/>
        <v>1.0022564876706734</v>
      </c>
      <c r="G26">
        <f>AVERAGE('6Sep24'!C26:E26)</f>
        <v>7.9706686666666665E-3</v>
      </c>
      <c r="H26">
        <f>AVERAGE('6Sep24'!F26:J26)</f>
        <v>7.9986041999999986E-3</v>
      </c>
      <c r="I26">
        <f>AVERAGE('6Sep24'!K26:L26)</f>
        <v>7.9905234999999991E-3</v>
      </c>
    </row>
    <row r="27" spans="1:9" x14ac:dyDescent="0.35">
      <c r="A27" s="2">
        <f t="shared" si="5"/>
        <v>1421.6550000000022</v>
      </c>
      <c r="B27" s="3">
        <f t="shared" si="1"/>
        <v>-263.56605505601925</v>
      </c>
      <c r="C27" s="4">
        <f t="shared" si="2"/>
        <v>1.8805644170145519E-2</v>
      </c>
      <c r="D27" s="4">
        <f t="shared" si="4"/>
        <v>1.8353788229235845E-2</v>
      </c>
      <c r="E27">
        <f t="shared" si="3"/>
        <v>1.002167425274189</v>
      </c>
      <c r="G27">
        <f>AVERAGE('6Sep24'!C27:E27)</f>
        <v>8.1214463333333323E-3</v>
      </c>
      <c r="H27">
        <f>AVERAGE('6Sep24'!F27:J27)</f>
        <v>8.1495935999999995E-3</v>
      </c>
      <c r="I27">
        <f>AVERAGE('6Sep24'!K27:L27)</f>
        <v>8.1424899999999988E-3</v>
      </c>
    </row>
    <row r="28" spans="1:9" x14ac:dyDescent="0.35">
      <c r="A28" s="2">
        <f t="shared" si="5"/>
        <v>1421.6800000000023</v>
      </c>
      <c r="B28" s="3">
        <f t="shared" si="1"/>
        <v>-268.83686905684323</v>
      </c>
      <c r="C28" s="4">
        <f t="shared" si="2"/>
        <v>1.8568466816252547E-2</v>
      </c>
      <c r="D28" s="4">
        <f t="shared" si="4"/>
        <v>1.8911750032240784E-2</v>
      </c>
      <c r="E28">
        <f t="shared" si="3"/>
        <v>1.0021400604120032</v>
      </c>
      <c r="G28">
        <f>AVERAGE('6Sep24'!C28:E28)</f>
        <v>8.2504626666666664E-3</v>
      </c>
      <c r="H28">
        <f>AVERAGE('6Sep24'!F28:J28)</f>
        <v>8.2790899999999994E-3</v>
      </c>
      <c r="I28">
        <f>AVERAGE('6Sep24'!K28:L28)</f>
        <v>8.2723575000000008E-3</v>
      </c>
    </row>
    <row r="29" spans="1:9" x14ac:dyDescent="0.35">
      <c r="A29" s="2">
        <f t="shared" si="5"/>
        <v>1421.7050000000024</v>
      </c>
      <c r="B29" s="3">
        <f t="shared" si="1"/>
        <v>-274.10749768814748</v>
      </c>
      <c r="C29" s="4">
        <f t="shared" si="2"/>
        <v>1.8768473681036017E-2</v>
      </c>
      <c r="D29" s="4">
        <f t="shared" si="4"/>
        <v>1.8646094023055254E-2</v>
      </c>
      <c r="E29">
        <f t="shared" si="3"/>
        <v>1.0021631365973565</v>
      </c>
      <c r="G29">
        <f>AVERAGE('6Sep24'!C29:E29)</f>
        <v>8.3579373333333325E-3</v>
      </c>
      <c r="H29">
        <f>AVERAGE('6Sep24'!F29:J29)</f>
        <v>8.3869148000000008E-3</v>
      </c>
      <c r="I29">
        <f>AVERAGE('6Sep24'!K29:L29)</f>
        <v>8.3796865000000005E-3</v>
      </c>
    </row>
    <row r="30" spans="1:9" x14ac:dyDescent="0.35">
      <c r="A30" s="2">
        <f t="shared" si="5"/>
        <v>1421.7300000000025</v>
      </c>
      <c r="B30" s="3">
        <f t="shared" si="1"/>
        <v>-279.37794095979075</v>
      </c>
      <c r="C30" s="4">
        <f t="shared" si="2"/>
        <v>1.8838642538624297E-2</v>
      </c>
      <c r="D30" s="4">
        <f t="shared" si="4"/>
        <v>1.8801001965013518E-2</v>
      </c>
      <c r="E30">
        <f t="shared" si="3"/>
        <v>1.0021712325932055</v>
      </c>
      <c r="G30">
        <f>AVERAGE('6Sep24'!C30:E30)</f>
        <v>8.4432650000000001E-3</v>
      </c>
      <c r="H30">
        <f>AVERAGE('6Sep24'!F30:J30)</f>
        <v>8.4741093999999989E-3</v>
      </c>
      <c r="I30">
        <f>AVERAGE('6Sep24'!K30:L30)</f>
        <v>8.468235000000001E-3</v>
      </c>
    </row>
    <row r="31" spans="1:9" x14ac:dyDescent="0.35">
      <c r="A31" s="2">
        <f t="shared" si="5"/>
        <v>1421.7550000000026</v>
      </c>
      <c r="B31" s="3">
        <f t="shared" si="1"/>
        <v>-284.64819888153193</v>
      </c>
      <c r="C31" s="4">
        <f t="shared" si="2"/>
        <v>1.8249242909217894E-2</v>
      </c>
      <c r="D31" s="4">
        <f t="shared" si="4"/>
        <v>1.8885018190449868E-2</v>
      </c>
      <c r="E31">
        <f t="shared" si="3"/>
        <v>1.0021032304267894</v>
      </c>
      <c r="G31">
        <f>AVERAGE('6Sep24'!C31:E31)</f>
        <v>8.5120180000000014E-3</v>
      </c>
      <c r="H31">
        <f>AVERAGE('6Sep24'!F31:J31)</f>
        <v>8.5405528000000001E-3</v>
      </c>
      <c r="I31">
        <f>AVERAGE('6Sep24'!K31:L31)</f>
        <v>8.5332375000000005E-3</v>
      </c>
    </row>
    <row r="32" spans="1:9" x14ac:dyDescent="0.35">
      <c r="A32" s="2">
        <f t="shared" si="5"/>
        <v>1421.7800000000027</v>
      </c>
      <c r="B32" s="3">
        <f t="shared" si="1"/>
        <v>-289.91827146309657</v>
      </c>
      <c r="C32" s="4">
        <f t="shared" si="2"/>
        <v>1.958018387993685E-2</v>
      </c>
      <c r="D32" s="4">
        <f t="shared" si="4"/>
        <v>1.928063980348696E-2</v>
      </c>
      <c r="E32">
        <f t="shared" si="3"/>
        <v>1.002256794712284</v>
      </c>
      <c r="G32">
        <f>AVERAGE('6Sep24'!C32:E32)</f>
        <v>8.5597699999999995E-3</v>
      </c>
      <c r="H32">
        <f>AVERAGE('6Sep24'!F32:J32)</f>
        <v>8.5922359999999996E-3</v>
      </c>
      <c r="I32">
        <f>AVERAGE('6Sep24'!K32:L32)</f>
        <v>8.5860074999999994E-3</v>
      </c>
    </row>
    <row r="33" spans="1:9" x14ac:dyDescent="0.35">
      <c r="A33" s="2">
        <f t="shared" si="5"/>
        <v>1421.8050000000028</v>
      </c>
      <c r="B33" s="3">
        <f t="shared" si="1"/>
        <v>-295.18815871434344</v>
      </c>
      <c r="C33" s="4">
        <f t="shared" si="2"/>
        <v>1.898854794343428E-2</v>
      </c>
      <c r="D33" s="4">
        <f t="shared" si="4"/>
        <v>1.904469229742229E-2</v>
      </c>
      <c r="E33">
        <f t="shared" si="3"/>
        <v>1.0021885287121937</v>
      </c>
      <c r="G33">
        <f>AVERAGE('6Sep24'!C33:E33)</f>
        <v>8.5979686666666656E-3</v>
      </c>
      <c r="H33">
        <f>AVERAGE('6Sep24'!F33:J33)</f>
        <v>8.6282866E-3</v>
      </c>
      <c r="I33">
        <f>AVERAGE('6Sep24'!K33:L33)</f>
        <v>8.6209205000000004E-3</v>
      </c>
    </row>
    <row r="34" spans="1:9" x14ac:dyDescent="0.35">
      <c r="A34" s="2">
        <f t="shared" si="5"/>
        <v>1421.8300000000029</v>
      </c>
      <c r="B34" s="3">
        <f t="shared" si="1"/>
        <v>-300.45786064499811</v>
      </c>
      <c r="C34" s="4">
        <f t="shared" si="2"/>
        <v>2.0746581746221474E-2</v>
      </c>
      <c r="D34" s="4">
        <f t="shared" si="4"/>
        <v>1.9575382218660203E-2</v>
      </c>
      <c r="E34">
        <f t="shared" si="3"/>
        <v>1.0023913933235429</v>
      </c>
      <c r="G34">
        <f>AVERAGE('6Sep24'!C34:E34)</f>
        <v>8.6182673333333321E-3</v>
      </c>
      <c r="H34">
        <f>AVERAGE('6Sep24'!F34:J34)</f>
        <v>8.6520876000000004E-3</v>
      </c>
      <c r="I34">
        <f>AVERAGE('6Sep24'!K34:L34)</f>
        <v>8.6446254999999993E-3</v>
      </c>
    </row>
    <row r="35" spans="1:9" x14ac:dyDescent="0.35">
      <c r="A35" s="2">
        <f t="shared" si="5"/>
        <v>1421.855000000003</v>
      </c>
      <c r="B35" s="3">
        <f t="shared" si="1"/>
        <v>-305.72737726485275</v>
      </c>
      <c r="C35" s="4">
        <f t="shared" si="2"/>
        <v>1.7658905008300956E-2</v>
      </c>
      <c r="D35" s="4">
        <f t="shared" si="4"/>
        <v>1.9228579158433984E-2</v>
      </c>
      <c r="E35">
        <f t="shared" si="3"/>
        <v>1.0020351246323045</v>
      </c>
      <c r="G35">
        <f>AVERAGE('6Sep24'!C35:E35)</f>
        <v>8.6355950000000011E-3</v>
      </c>
      <c r="H35">
        <f>AVERAGE('6Sep24'!F35:J35)</f>
        <v>8.6657189999999988E-3</v>
      </c>
      <c r="I35">
        <f>AVERAGE('6Sep24'!K35:L35)</f>
        <v>8.6606429999999991E-3</v>
      </c>
    </row>
    <row r="36" spans="1:9" x14ac:dyDescent="0.35">
      <c r="A36" s="2">
        <f t="shared" si="5"/>
        <v>1421.8800000000031</v>
      </c>
      <c r="B36" s="3">
        <f t="shared" si="1"/>
        <v>-310.99670858366625</v>
      </c>
      <c r="C36" s="4">
        <f t="shared" si="2"/>
        <v>2.0902692515407446E-2</v>
      </c>
      <c r="D36" s="4">
        <f t="shared" si="4"/>
        <v>1.9249503450986458E-2</v>
      </c>
      <c r="E36">
        <f t="shared" si="3"/>
        <v>1.0024094093822546</v>
      </c>
      <c r="G36">
        <f>AVERAGE('6Sep24'!C36:E36)</f>
        <v>8.6390930000000005E-3</v>
      </c>
      <c r="H36">
        <f>AVERAGE('6Sep24'!F36:J36)</f>
        <v>8.6743190000000015E-3</v>
      </c>
      <c r="I36">
        <f>AVERAGE('6Sep24'!K36:L36)</f>
        <v>8.6678455000000001E-3</v>
      </c>
    </row>
    <row r="37" spans="1:9" x14ac:dyDescent="0.35">
      <c r="A37" s="2">
        <f t="shared" si="5"/>
        <v>1421.9050000000032</v>
      </c>
      <c r="B37" s="3">
        <f t="shared" si="1"/>
        <v>-316.26585461123068</v>
      </c>
      <c r="C37" s="4">
        <f t="shared" si="2"/>
        <v>1.7846168578805745E-2</v>
      </c>
      <c r="D37" s="4">
        <f t="shared" si="4"/>
        <v>1.9112641172587094E-2</v>
      </c>
      <c r="E37">
        <f t="shared" si="3"/>
        <v>1.0020567282567814</v>
      </c>
      <c r="G37">
        <f>AVERAGE('6Sep24'!C37:E37)</f>
        <v>8.6456936666666675E-3</v>
      </c>
      <c r="H37">
        <f>AVERAGE('6Sep24'!F37:J37)</f>
        <v>8.6773484000000015E-3</v>
      </c>
      <c r="I37">
        <f>AVERAGE('6Sep24'!K37:L37)</f>
        <v>8.6733825000000001E-3</v>
      </c>
    </row>
    <row r="38" spans="1:9" x14ac:dyDescent="0.35">
      <c r="A38" s="2">
        <f t="shared" si="5"/>
        <v>1421.9300000000032</v>
      </c>
      <c r="B38" s="3">
        <f t="shared" si="1"/>
        <v>-321.53481535727167</v>
      </c>
      <c r="C38" s="4">
        <f t="shared" si="2"/>
        <v>1.9093169406196663E-2</v>
      </c>
      <c r="D38" s="4">
        <f t="shared" si="4"/>
        <v>1.9517427046443013E-2</v>
      </c>
      <c r="E38">
        <f t="shared" si="3"/>
        <v>1.0022006001367305</v>
      </c>
      <c r="G38">
        <f>AVERAGE('6Sep24'!C38:E38)</f>
        <v>8.6463043333333336E-3</v>
      </c>
      <c r="H38">
        <f>AVERAGE('6Sep24'!F38:J38)</f>
        <v>8.6792785999999997E-3</v>
      </c>
      <c r="I38">
        <f>AVERAGE('6Sep24'!K38:L38)</f>
        <v>8.6741374999999999E-3</v>
      </c>
    </row>
    <row r="39" spans="1:9" x14ac:dyDescent="0.35">
      <c r="A39" s="2">
        <f t="shared" si="5"/>
        <v>1421.9550000000033</v>
      </c>
      <c r="B39" s="3">
        <f t="shared" si="1"/>
        <v>-326.80359083164802</v>
      </c>
      <c r="C39" s="4">
        <f t="shared" si="2"/>
        <v>2.006227035422466E-2</v>
      </c>
      <c r="D39" s="4">
        <f t="shared" si="4"/>
        <v>1.9167538015803919E-2</v>
      </c>
      <c r="E39">
        <f t="shared" si="3"/>
        <v>1.0023124237696992</v>
      </c>
      <c r="G39">
        <f>AVERAGE('6Sep24'!C39:E39)</f>
        <v>8.6511233333333316E-3</v>
      </c>
      <c r="H39">
        <f>AVERAGE('6Sep24'!F39:J39)</f>
        <v>8.6842272000000002E-3</v>
      </c>
      <c r="I39">
        <f>AVERAGE('6Sep24'!K39:L39)</f>
        <v>8.6772604999999989E-3</v>
      </c>
    </row>
    <row r="40" spans="1:9" x14ac:dyDescent="0.35">
      <c r="A40" s="2">
        <f t="shared" si="5"/>
        <v>1421.9800000000034</v>
      </c>
      <c r="B40" s="3">
        <f t="shared" si="1"/>
        <v>-332.07218104405189</v>
      </c>
      <c r="C40" s="4">
        <f t="shared" si="2"/>
        <v>1.9682834377580567E-2</v>
      </c>
      <c r="D40" s="4">
        <f t="shared" si="4"/>
        <v>2.001335539220327E-2</v>
      </c>
      <c r="E40">
        <f t="shared" si="3"/>
        <v>1.0022686395285283</v>
      </c>
      <c r="G40">
        <f>AVERAGE('6Sep24'!C40:E40)</f>
        <v>8.6545706666666666E-3</v>
      </c>
      <c r="H40">
        <f>AVERAGE('6Sep24'!F40:J40)</f>
        <v>8.6894313999999993E-3</v>
      </c>
      <c r="I40">
        <f>AVERAGE('6Sep24'!K40:L40)</f>
        <v>8.6849550000000011E-3</v>
      </c>
    </row>
    <row r="41" spans="1:9" x14ac:dyDescent="0.35">
      <c r="A41" s="2">
        <f t="shared" si="5"/>
        <v>1422.0050000000035</v>
      </c>
      <c r="B41" s="3">
        <f t="shared" si="1"/>
        <v>-337.34058600430882</v>
      </c>
      <c r="C41" s="4">
        <f t="shared" si="2"/>
        <v>1.915324736221197E-2</v>
      </c>
      <c r="D41" s="4">
        <f t="shared" si="4"/>
        <v>2.0689795381055687E-2</v>
      </c>
      <c r="E41">
        <f t="shared" si="3"/>
        <v>1.0022075321119583</v>
      </c>
      <c r="G41">
        <f>AVERAGE('6Sep24'!C41:E41)</f>
        <v>8.668528E-3</v>
      </c>
      <c r="H41">
        <f>AVERAGE('6Sep24'!F41:J41)</f>
        <v>8.7020311999999999E-3</v>
      </c>
      <c r="I41">
        <f>AVERAGE('6Sep24'!K41:L41)</f>
        <v>8.6971989999999992E-3</v>
      </c>
    </row>
    <row r="42" spans="1:9" x14ac:dyDescent="0.35">
      <c r="A42" s="2">
        <f t="shared" si="5"/>
        <v>1422.0300000000036</v>
      </c>
      <c r="B42" s="3">
        <f t="shared" si="1"/>
        <v>-342.60880572217769</v>
      </c>
      <c r="C42" s="4">
        <f t="shared" si="2"/>
        <v>2.2075255460802475E-2</v>
      </c>
      <c r="D42" s="4">
        <f t="shared" si="4"/>
        <v>2.0980342415058376E-2</v>
      </c>
      <c r="E42">
        <f t="shared" si="3"/>
        <v>1.0025447400759004</v>
      </c>
      <c r="G42">
        <f>AVERAGE('6Sep24'!C42:E42)</f>
        <v>8.6876533333333332E-3</v>
      </c>
      <c r="H42">
        <f>AVERAGE('6Sep24'!F42:J42)</f>
        <v>8.7238312000000005E-3</v>
      </c>
      <c r="I42">
        <f>AVERAGE('6Sep24'!K42:L42)</f>
        <v>8.7157219999999987E-3</v>
      </c>
    </row>
    <row r="43" spans="1:9" x14ac:dyDescent="0.35">
      <c r="A43" s="2">
        <f t="shared" si="5"/>
        <v>1422.0550000000037</v>
      </c>
      <c r="B43" s="3">
        <f t="shared" si="1"/>
        <v>-347.87684020738396</v>
      </c>
      <c r="C43" s="4">
        <f t="shared" si="2"/>
        <v>2.2475369350458768E-2</v>
      </c>
      <c r="D43" s="4">
        <f t="shared" si="4"/>
        <v>2.1074919684906511E-2</v>
      </c>
      <c r="E43">
        <f t="shared" si="3"/>
        <v>1.0025909231764694</v>
      </c>
      <c r="G43">
        <f>AVERAGE('6Sep24'!C43:E43)</f>
        <v>8.7170149999999998E-3</v>
      </c>
      <c r="H43">
        <f>AVERAGE('6Sep24'!F43:J43)</f>
        <v>8.7541629999999988E-3</v>
      </c>
      <c r="I43">
        <f>AVERAGE('6Sep24'!K43:L43)</f>
        <v>8.7460655000000005E-3</v>
      </c>
    </row>
    <row r="44" spans="1:9" x14ac:dyDescent="0.35">
      <c r="A44" s="2">
        <f t="shared" si="5"/>
        <v>1422.0800000000038</v>
      </c>
      <c r="B44" s="3">
        <f t="shared" si="1"/>
        <v>-353.14468946975319</v>
      </c>
      <c r="C44" s="4">
        <f t="shared" si="2"/>
        <v>2.1515005524238091E-2</v>
      </c>
      <c r="D44" s="4">
        <f t="shared" si="4"/>
        <v>2.1273592867815133E-2</v>
      </c>
      <c r="E44">
        <f t="shared" si="3"/>
        <v>1.0024800768650539</v>
      </c>
      <c r="G44">
        <f>AVERAGE('6Sep24'!C44:E44)</f>
        <v>8.7572096666666665E-3</v>
      </c>
      <c r="H44">
        <f>AVERAGE('6Sep24'!F44:J44)</f>
        <v>8.7942735999999994E-3</v>
      </c>
      <c r="I44">
        <f>AVERAGE('6Sep24'!K44:L44)</f>
        <v>8.7878244999999994E-3</v>
      </c>
    </row>
    <row r="45" spans="1:9" x14ac:dyDescent="0.35">
      <c r="A45" s="2">
        <f t="shared" si="5"/>
        <v>1422.1050000000039</v>
      </c>
      <c r="B45" s="3">
        <f t="shared" si="1"/>
        <v>-358.41235351904419</v>
      </c>
      <c r="C45" s="4">
        <f t="shared" si="2"/>
        <v>2.0155720726821261E-2</v>
      </c>
      <c r="D45" s="4">
        <f t="shared" si="4"/>
        <v>2.131850766534462E-2</v>
      </c>
      <c r="E45">
        <f t="shared" si="3"/>
        <v>1.0023232075785244</v>
      </c>
      <c r="G45">
        <f>AVERAGE('6Sep24'!C45:E45)</f>
        <v>8.8086043333333326E-3</v>
      </c>
      <c r="H45">
        <f>AVERAGE('6Sep24'!F45:J45)</f>
        <v>8.8452979999999997E-3</v>
      </c>
      <c r="I45">
        <f>AVERAGE('6Sep24'!K45:L45)</f>
        <v>8.8409879999999993E-3</v>
      </c>
    </row>
    <row r="46" spans="1:9" x14ac:dyDescent="0.35">
      <c r="A46" s="2">
        <f t="shared" si="5"/>
        <v>1422.130000000004</v>
      </c>
      <c r="B46" s="3">
        <f t="shared" si="1"/>
        <v>-363.67983236498259</v>
      </c>
      <c r="C46" s="4">
        <f t="shared" si="2"/>
        <v>2.0146613276755074E-2</v>
      </c>
      <c r="D46" s="4">
        <f t="shared" si="4"/>
        <v>2.1152639295347442E-2</v>
      </c>
      <c r="E46">
        <f t="shared" si="3"/>
        <v>1.0023221566091756</v>
      </c>
      <c r="G46">
        <f>AVERAGE('6Sep24'!C46:E46)</f>
        <v>8.8728723333333336E-3</v>
      </c>
      <c r="H46">
        <f>AVERAGE('6Sep24'!F46:J46)</f>
        <v>8.908706399999999E-3</v>
      </c>
      <c r="I46">
        <f>AVERAGE('6Sep24'!K46:L46)</f>
        <v>8.9032615000000006E-3</v>
      </c>
    </row>
    <row r="47" spans="1:9" x14ac:dyDescent="0.35">
      <c r="A47" s="2">
        <f t="shared" si="5"/>
        <v>1422.1550000000041</v>
      </c>
      <c r="B47" s="3">
        <f t="shared" si="1"/>
        <v>-368.94712601736046</v>
      </c>
      <c r="C47" s="4">
        <f t="shared" si="2"/>
        <v>2.229982944844993E-2</v>
      </c>
      <c r="D47" s="4">
        <f t="shared" si="4"/>
        <v>2.1178614545222029E-2</v>
      </c>
      <c r="E47">
        <f t="shared" si="3"/>
        <v>1.0025706612411527</v>
      </c>
      <c r="G47">
        <f>AVERAGE('6Sep24'!C47:E47)</f>
        <v>8.9444476666666658E-3</v>
      </c>
      <c r="H47">
        <f>AVERAGE('6Sep24'!F47:J47)</f>
        <v>8.9843170000000003E-3</v>
      </c>
      <c r="I47">
        <f>AVERAGE('6Sep24'!K47:L47)</f>
        <v>8.9781134999999991E-3</v>
      </c>
    </row>
    <row r="48" spans="1:9" x14ac:dyDescent="0.35">
      <c r="A48" s="2">
        <f t="shared" si="5"/>
        <v>1422.1800000000042</v>
      </c>
      <c r="B48" s="3">
        <f t="shared" si="1"/>
        <v>-374.21423448597</v>
      </c>
      <c r="C48" s="4">
        <f t="shared" si="2"/>
        <v>2.1646027500472845E-2</v>
      </c>
      <c r="D48" s="4">
        <f t="shared" si="4"/>
        <v>2.1711588605336275E-2</v>
      </c>
      <c r="E48">
        <f t="shared" si="3"/>
        <v>1.0024951988522002</v>
      </c>
      <c r="G48">
        <f>AVERAGE('6Sep24'!C48:E48)</f>
        <v>9.0324480000000002E-3</v>
      </c>
      <c r="H48">
        <f>AVERAGE('6Sep24'!F48:J48)</f>
        <v>9.0711956E-3</v>
      </c>
      <c r="I48">
        <f>AVERAGE('6Sep24'!K48:L48)</f>
        <v>9.0647870000000012E-3</v>
      </c>
    </row>
    <row r="49" spans="1:9" x14ac:dyDescent="0.35">
      <c r="A49" s="2">
        <f t="shared" si="5"/>
        <v>1422.2050000000042</v>
      </c>
      <c r="B49" s="3">
        <f t="shared" si="1"/>
        <v>-379.48115778053682</v>
      </c>
      <c r="C49" s="4">
        <f t="shared" si="2"/>
        <v>2.1644881773611034E-2</v>
      </c>
      <c r="D49" s="4">
        <f t="shared" si="4"/>
        <v>2.2390664337057501E-2</v>
      </c>
      <c r="E49">
        <f t="shared" si="3"/>
        <v>1.0024950666163959</v>
      </c>
      <c r="G49">
        <f>AVERAGE('6Sep24'!C49:E49)</f>
        <v>9.1301623333333321E-3</v>
      </c>
      <c r="H49">
        <f>AVERAGE('6Sep24'!F49:J49)</f>
        <v>9.1688415999999998E-3</v>
      </c>
      <c r="I49">
        <f>AVERAGE('6Sep24'!K49:L49)</f>
        <v>9.1618810000000002E-3</v>
      </c>
    </row>
    <row r="50" spans="1:9" x14ac:dyDescent="0.35">
      <c r="A50" s="2">
        <f t="shared" si="5"/>
        <v>1422.2300000000043</v>
      </c>
      <c r="B50" s="3">
        <f t="shared" si="1"/>
        <v>-384.747895910853</v>
      </c>
      <c r="C50" s="4">
        <f t="shared" si="2"/>
        <v>2.2820591027392478E-2</v>
      </c>
      <c r="D50" s="4">
        <f t="shared" si="4"/>
        <v>2.2257705690884345E-2</v>
      </c>
      <c r="E50">
        <f t="shared" si="3"/>
        <v>1.0026307720592555</v>
      </c>
      <c r="G50">
        <f>AVERAGE('6Sep24'!C50:E50)</f>
        <v>9.2355660000000006E-3</v>
      </c>
      <c r="H50">
        <f>AVERAGE('6Sep24'!F50:J50)</f>
        <v>9.2777298000000005E-3</v>
      </c>
      <c r="I50">
        <f>AVERAGE('6Sep24'!K50:L50)</f>
        <v>9.2712065000000003E-3</v>
      </c>
    </row>
    <row r="51" spans="1:9" x14ac:dyDescent="0.35">
      <c r="A51" s="2">
        <f t="shared" si="5"/>
        <v>1422.2550000000044</v>
      </c>
      <c r="B51" s="3">
        <f t="shared" si="1"/>
        <v>-390.01444888667749</v>
      </c>
      <c r="C51" s="4">
        <f t="shared" si="2"/>
        <v>2.3541991935361207E-2</v>
      </c>
      <c r="D51" s="4">
        <f t="shared" si="4"/>
        <v>2.2165852455780292E-2</v>
      </c>
      <c r="E51">
        <f t="shared" si="3"/>
        <v>1.0027140483633357</v>
      </c>
      <c r="G51">
        <f>AVERAGE('6Sep24'!C51:E51)</f>
        <v>9.3540133333333327E-3</v>
      </c>
      <c r="H51">
        <f>AVERAGE('6Sep24'!F51:J51)</f>
        <v>9.3967792000000001E-3</v>
      </c>
      <c r="I51">
        <f>AVERAGE('6Sep24'!K51:L51)</f>
        <v>9.3886765E-3</v>
      </c>
    </row>
    <row r="52" spans="1:9" x14ac:dyDescent="0.35">
      <c r="A52" s="2">
        <f t="shared" si="5"/>
        <v>1422.2800000000045</v>
      </c>
      <c r="B52" s="3">
        <f t="shared" si="1"/>
        <v>-395.28081671776903</v>
      </c>
      <c r="C52" s="4">
        <f t="shared" si="2"/>
        <v>2.1635036217584159E-2</v>
      </c>
      <c r="D52" s="4">
        <f t="shared" si="4"/>
        <v>2.2441977920498662E-2</v>
      </c>
      <c r="E52">
        <f t="shared" si="3"/>
        <v>1.0024939302773261</v>
      </c>
      <c r="G52">
        <f>AVERAGE('6Sep24'!C52:E52)</f>
        <v>9.4803533333333318E-3</v>
      </c>
      <c r="H52">
        <f>AVERAGE('6Sep24'!F52:J52)</f>
        <v>9.5223038000000013E-3</v>
      </c>
      <c r="I52">
        <f>AVERAGE('6Sep24'!K52:L52)</f>
        <v>9.5168765000000002E-3</v>
      </c>
    </row>
    <row r="53" spans="1:9" x14ac:dyDescent="0.35">
      <c r="A53" s="2">
        <f t="shared" si="5"/>
        <v>1422.3050000000046</v>
      </c>
      <c r="B53" s="3">
        <f t="shared" si="1"/>
        <v>-400.54699941391993</v>
      </c>
      <c r="C53" s="4">
        <f t="shared" si="2"/>
        <v>2.1186761324952574E-2</v>
      </c>
      <c r="D53" s="4">
        <f t="shared" si="4"/>
        <v>2.224047265240146E-2</v>
      </c>
      <c r="E53">
        <f t="shared" si="3"/>
        <v>1.0024421933475007</v>
      </c>
      <c r="G53">
        <f>AVERAGE('6Sep24'!C53:E53)</f>
        <v>9.6120043333333335E-3</v>
      </c>
      <c r="H53">
        <f>AVERAGE('6Sep24'!F53:J53)</f>
        <v>9.6535230000000007E-3</v>
      </c>
      <c r="I53">
        <f>AVERAGE('6Sep24'!K53:L53)</f>
        <v>9.6480050000000012E-3</v>
      </c>
    </row>
    <row r="54" spans="1:9" x14ac:dyDescent="0.35">
      <c r="A54" s="2">
        <f t="shared" si="5"/>
        <v>1422.3300000000047</v>
      </c>
      <c r="B54" s="3">
        <f t="shared" si="1"/>
        <v>-405.81299698482229</v>
      </c>
      <c r="C54" s="4">
        <f t="shared" si="2"/>
        <v>2.3025509097202905E-2</v>
      </c>
      <c r="D54" s="4">
        <f t="shared" si="4"/>
        <v>2.195955364079355E-2</v>
      </c>
      <c r="E54">
        <f t="shared" si="3"/>
        <v>1.0026544264682686</v>
      </c>
      <c r="G54">
        <f>AVERAGE('6Sep24'!C54:E54)</f>
        <v>9.747113E-3</v>
      </c>
      <c r="H54">
        <f>AVERAGE('6Sep24'!F54:J54)</f>
        <v>9.7922144000000006E-3</v>
      </c>
      <c r="I54">
        <f>AVERAGE('6Sep24'!K54:L54)</f>
        <v>9.7854680000000003E-3</v>
      </c>
    </row>
    <row r="55" spans="1:9" x14ac:dyDescent="0.35">
      <c r="A55" s="2">
        <f t="shared" si="5"/>
        <v>1422.3550000000048</v>
      </c>
      <c r="B55" s="3">
        <f t="shared" si="1"/>
        <v>-411.07880944030171</v>
      </c>
      <c r="C55" s="4">
        <f t="shared" si="2"/>
        <v>2.1813064686906469E-2</v>
      </c>
      <c r="D55" s="4">
        <f t="shared" si="4"/>
        <v>2.2174709172902086E-2</v>
      </c>
      <c r="E55">
        <f t="shared" si="3"/>
        <v>1.0025144778891855</v>
      </c>
      <c r="G55">
        <f>AVERAGE('6Sep24'!C55:E55)</f>
        <v>9.8862929999999991E-3</v>
      </c>
      <c r="H55">
        <f>AVERAGE('6Sep24'!F55:J55)</f>
        <v>9.9319578000000002E-3</v>
      </c>
      <c r="I55">
        <f>AVERAGE('6Sep24'!K55:L55)</f>
        <v>9.9278005000000003E-3</v>
      </c>
    </row>
    <row r="56" spans="1:9" x14ac:dyDescent="0.35">
      <c r="A56" s="2">
        <f t="shared" si="5"/>
        <v>1422.3800000000049</v>
      </c>
      <c r="B56" s="3">
        <f t="shared" si="1"/>
        <v>-416.34443679008371</v>
      </c>
      <c r="C56" s="4">
        <f t="shared" si="2"/>
        <v>2.2137396877321636E-2</v>
      </c>
      <c r="D56" s="4">
        <f t="shared" si="4"/>
        <v>2.2275352960653833E-2</v>
      </c>
      <c r="E56">
        <f t="shared" si="3"/>
        <v>1.0025519126023454</v>
      </c>
      <c r="G56">
        <f>AVERAGE('6Sep24'!C56:E56)</f>
        <v>1.0028418666666667E-2</v>
      </c>
      <c r="H56">
        <f>AVERAGE('6Sep24'!F56:J56)</f>
        <v>1.0072384E-2</v>
      </c>
      <c r="I56">
        <f>AVERAGE('6Sep24'!K56:L56)</f>
        <v>1.0065072500000001E-2</v>
      </c>
    </row>
    <row r="57" spans="1:9" x14ac:dyDescent="0.35">
      <c r="A57" s="2">
        <f t="shared" si="5"/>
        <v>1422.405000000005</v>
      </c>
      <c r="B57" s="3">
        <f t="shared" si="1"/>
        <v>-421.6098790439604</v>
      </c>
      <c r="C57" s="4">
        <f t="shared" si="2"/>
        <v>2.2710813878126842E-2</v>
      </c>
      <c r="D57" s="4">
        <f t="shared" si="4"/>
        <v>2.2140686680100906E-2</v>
      </c>
      <c r="E57">
        <f t="shared" si="3"/>
        <v>1.0026181003287853</v>
      </c>
      <c r="G57">
        <f>AVERAGE('6Sep24'!C57:E57)</f>
        <v>1.0165451000000001E-2</v>
      </c>
      <c r="H57">
        <f>AVERAGE('6Sep24'!F57:J57)</f>
        <v>1.0212488E-2</v>
      </c>
      <c r="I57">
        <f>AVERAGE('6Sep24'!K57:L57)</f>
        <v>1.020619E-2</v>
      </c>
    </row>
    <row r="58" spans="1:9" x14ac:dyDescent="0.35">
      <c r="A58" s="2">
        <f t="shared" si="5"/>
        <v>1422.4300000000051</v>
      </c>
      <c r="B58" s="3">
        <f t="shared" si="1"/>
        <v>-426.87513621165738</v>
      </c>
      <c r="C58" s="4">
        <f t="shared" si="2"/>
        <v>2.16899802637113E-2</v>
      </c>
      <c r="D58" s="4">
        <f t="shared" si="4"/>
        <v>2.2525695104214812E-2</v>
      </c>
      <c r="E58">
        <f t="shared" si="3"/>
        <v>1.0025002717402338</v>
      </c>
      <c r="G58">
        <f>AVERAGE('6Sep24'!C58:E58)</f>
        <v>1.0300423333333334E-2</v>
      </c>
      <c r="H58">
        <f>AVERAGE('6Sep24'!F58:J58)</f>
        <v>1.03473982E-2</v>
      </c>
      <c r="I58">
        <f>AVERAGE('6Sep24'!K58:L58)</f>
        <v>1.03427595E-2</v>
      </c>
    </row>
    <row r="59" spans="1:9" x14ac:dyDescent="0.35">
      <c r="A59" s="2">
        <f t="shared" si="5"/>
        <v>1422.4550000000052</v>
      </c>
      <c r="B59" s="3">
        <f t="shared" si="1"/>
        <v>-432.14020830293356</v>
      </c>
      <c r="C59" s="4">
        <f t="shared" si="2"/>
        <v>2.2352177694438279E-2</v>
      </c>
      <c r="D59" s="4">
        <f t="shared" si="4"/>
        <v>2.2568753104236124E-2</v>
      </c>
      <c r="E59">
        <f t="shared" si="3"/>
        <v>1.0025767035668021</v>
      </c>
      <c r="G59">
        <f>AVERAGE('6Sep24'!C59:E59)</f>
        <v>1.0431881666666665E-2</v>
      </c>
      <c r="H59">
        <f>AVERAGE('6Sep24'!F59:J59)</f>
        <v>1.0479227800000001E-2</v>
      </c>
      <c r="I59">
        <f>AVERAGE('6Sep24'!K59:L59)</f>
        <v>1.0472709E-2</v>
      </c>
    </row>
    <row r="60" spans="1:9" x14ac:dyDescent="0.35">
      <c r="A60" s="2">
        <f t="shared" si="5"/>
        <v>1422.4800000000052</v>
      </c>
      <c r="B60" s="3">
        <f t="shared" si="1"/>
        <v>-437.40509532758097</v>
      </c>
      <c r="C60" s="4">
        <f t="shared" si="2"/>
        <v>2.3738106807475998E-2</v>
      </c>
      <c r="D60" s="4">
        <f t="shared" si="4"/>
        <v>2.279846018674685E-2</v>
      </c>
      <c r="E60">
        <f t="shared" si="3"/>
        <v>1.0027366884572786</v>
      </c>
      <c r="G60">
        <f>AVERAGE('6Sep24'!C60:E60)</f>
        <v>1.0552515666666666E-2</v>
      </c>
      <c r="H60">
        <f>AVERAGE('6Sep24'!F60:J60)</f>
        <v>1.0604265200000001E-2</v>
      </c>
      <c r="I60">
        <f>AVERAGE('6Sep24'!K60:L60)</f>
        <v>1.0598132E-2</v>
      </c>
    </row>
    <row r="61" spans="1:9" x14ac:dyDescent="0.35">
      <c r="A61" s="2">
        <f t="shared" si="5"/>
        <v>1422.5050000000053</v>
      </c>
      <c r="B61" s="3">
        <f t="shared" si="1"/>
        <v>-442.66979729535859</v>
      </c>
      <c r="C61" s="4">
        <f t="shared" si="2"/>
        <v>2.2352686877428189E-2</v>
      </c>
      <c r="D61" s="4">
        <f t="shared" si="4"/>
        <v>2.2852405434133437E-2</v>
      </c>
      <c r="E61">
        <f t="shared" si="3"/>
        <v>1.002576762339713</v>
      </c>
      <c r="G61">
        <f>AVERAGE('6Sep24'!C61:E61)</f>
        <v>1.0667272333333333E-2</v>
      </c>
      <c r="H61">
        <f>AVERAGE('6Sep24'!F61:J61)</f>
        <v>1.0717893400000001E-2</v>
      </c>
      <c r="I61">
        <f>AVERAGE('6Sep24'!K61:L61)</f>
        <v>1.07134215E-2</v>
      </c>
    </row>
    <row r="62" spans="1:9" x14ac:dyDescent="0.35">
      <c r="A62" s="2">
        <f t="shared" si="5"/>
        <v>1422.5300000000054</v>
      </c>
      <c r="B62" s="3">
        <f t="shared" si="1"/>
        <v>-447.93431421595864</v>
      </c>
      <c r="C62" s="4">
        <f t="shared" si="2"/>
        <v>2.3859349290680475E-2</v>
      </c>
      <c r="D62" s="4">
        <f t="shared" si="4"/>
        <v>2.2943702416648403E-2</v>
      </c>
      <c r="E62">
        <f t="shared" si="3"/>
        <v>1.0027506853119106</v>
      </c>
      <c r="G62">
        <f>AVERAGE('6Sep24'!C62:E62)</f>
        <v>1.0770534666666666E-2</v>
      </c>
      <c r="H62">
        <f>AVERAGE('6Sep24'!F62:J62)</f>
        <v>1.0823315199999999E-2</v>
      </c>
      <c r="I62">
        <f>AVERAGE('6Sep24'!K62:L62)</f>
        <v>1.0816716000000001E-2</v>
      </c>
    </row>
    <row r="63" spans="1:9" x14ac:dyDescent="0.35">
      <c r="A63" s="2">
        <f t="shared" si="5"/>
        <v>1422.5550000000055</v>
      </c>
      <c r="B63" s="3">
        <f t="shared" si="1"/>
        <v>-453.1986460992066</v>
      </c>
      <c r="C63" s="4">
        <f t="shared" si="2"/>
        <v>2.1959706500644244E-2</v>
      </c>
      <c r="D63" s="4">
        <f t="shared" si="4"/>
        <v>2.2895911608632045E-2</v>
      </c>
      <c r="E63">
        <f t="shared" si="3"/>
        <v>1.0025314032461081</v>
      </c>
      <c r="G63">
        <f>AVERAGE('6Sep24'!C63:E63)</f>
        <v>1.0862905333333334E-2</v>
      </c>
      <c r="H63">
        <f>AVERAGE('6Sep24'!F63:J63)</f>
        <v>1.09137262E-2</v>
      </c>
      <c r="I63">
        <f>AVERAGE('6Sep24'!K63:L63)</f>
        <v>1.09094325E-2</v>
      </c>
    </row>
    <row r="64" spans="1:9" x14ac:dyDescent="0.35">
      <c r="A64" s="2">
        <f t="shared" si="5"/>
        <v>1422.5800000000056</v>
      </c>
      <c r="B64" s="3">
        <f t="shared" si="1"/>
        <v>-458.46279295482793</v>
      </c>
      <c r="C64" s="4">
        <f t="shared" si="2"/>
        <v>2.2808662607013107E-2</v>
      </c>
      <c r="D64" s="4">
        <f t="shared" si="4"/>
        <v>2.2945729651774598E-2</v>
      </c>
      <c r="E64">
        <f t="shared" si="3"/>
        <v>1.0026293951371876</v>
      </c>
      <c r="G64">
        <f>AVERAGE('6Sep24'!C64:E64)</f>
        <v>1.0941218666666667E-2</v>
      </c>
      <c r="H64">
        <f>AVERAGE('6Sep24'!F64:J64)</f>
        <v>1.0993792799999999E-2</v>
      </c>
      <c r="I64">
        <f>AVERAGE('6Sep24'!K64:L64)</f>
        <v>1.09887045E-2</v>
      </c>
    </row>
    <row r="65" spans="1:9" x14ac:dyDescent="0.35">
      <c r="A65" s="2">
        <f t="shared" si="5"/>
        <v>1422.6050000000057</v>
      </c>
      <c r="B65" s="3">
        <f t="shared" si="1"/>
        <v>-463.72675479258163</v>
      </c>
      <c r="C65" s="4">
        <f t="shared" si="2"/>
        <v>2.349915276739422E-2</v>
      </c>
      <c r="D65" s="4">
        <f t="shared" si="4"/>
        <v>2.2874378564427214E-2</v>
      </c>
      <c r="E65">
        <f t="shared" si="3"/>
        <v>1.0027091029482542</v>
      </c>
      <c r="G65">
        <f>AVERAGE('6Sep24'!C65:E65)</f>
        <v>1.1005892666666664E-2</v>
      </c>
      <c r="H65">
        <f>AVERAGE('6Sep24'!F65:J65)</f>
        <v>1.1059793E-2</v>
      </c>
      <c r="I65">
        <f>AVERAGE('6Sep24'!K65:L65)</f>
        <v>1.1053930999999999E-2</v>
      </c>
    </row>
    <row r="66" spans="1:9" x14ac:dyDescent="0.35">
      <c r="A66" s="2">
        <f t="shared" si="5"/>
        <v>1422.6300000000058</v>
      </c>
      <c r="B66" s="3">
        <f t="shared" si="1"/>
        <v>-468.99053162222646</v>
      </c>
      <c r="C66" s="4">
        <f t="shared" si="2"/>
        <v>2.2601777093140943E-2</v>
      </c>
      <c r="D66" s="4">
        <f t="shared" si="4"/>
        <v>2.3148377613439696E-2</v>
      </c>
      <c r="E66">
        <f t="shared" si="3"/>
        <v>1.0026055142181383</v>
      </c>
      <c r="G66">
        <f>AVERAGE('6Sep24'!C66:E66)</f>
        <v>1.1056732999999999E-2</v>
      </c>
      <c r="H66">
        <f>AVERAGE('6Sep24'!F66:J66)</f>
        <v>1.11074078E-2</v>
      </c>
      <c r="I66">
        <f>AVERAGE('6Sep24'!K66:L66)</f>
        <v>1.1100352000000001E-2</v>
      </c>
    </row>
    <row r="67" spans="1:9" x14ac:dyDescent="0.35">
      <c r="A67" s="2">
        <f t="shared" si="5"/>
        <v>1422.6550000000059</v>
      </c>
      <c r="B67" s="3">
        <f t="shared" si="1"/>
        <v>-474.25412345352134</v>
      </c>
      <c r="C67" s="4">
        <f t="shared" si="2"/>
        <v>2.3502593853943553E-2</v>
      </c>
      <c r="D67" s="4">
        <f t="shared" si="4"/>
        <v>2.3096053315697175E-2</v>
      </c>
      <c r="E67">
        <f t="shared" si="3"/>
        <v>1.0027095001913271</v>
      </c>
      <c r="G67">
        <f>AVERAGE('6Sep24'!C67:E67)</f>
        <v>1.1054585333333334E-2</v>
      </c>
      <c r="H67">
        <f>AVERAGE('6Sep24'!F67:J67)</f>
        <v>1.1107901200000001E-2</v>
      </c>
      <c r="I67">
        <f>AVERAGE('6Sep24'!K67:L67)</f>
        <v>1.1101186000000001E-2</v>
      </c>
    </row>
    <row r="68" spans="1:9" x14ac:dyDescent="0.35">
      <c r="A68" s="2">
        <f t="shared" si="5"/>
        <v>1422.680000000006</v>
      </c>
      <c r="B68" s="3">
        <f t="shared" si="1"/>
        <v>-479.51753029619181</v>
      </c>
      <c r="C68" s="4">
        <f t="shared" ref="C68:C130" si="6">20*LOG10(AVERAGE(E68:E68))</f>
        <v>2.3329701745706651E-2</v>
      </c>
      <c r="D68" s="4">
        <f t="shared" si="4"/>
        <v>2.3207281687575795E-2</v>
      </c>
      <c r="E68">
        <f t="shared" ref="E68:E128" si="7">H68/(AVERAGE(G68,I68))</f>
        <v>1.0026895415179722</v>
      </c>
      <c r="G68">
        <f>AVERAGE('6Sep24'!C68:E68)</f>
        <v>1.1109354000000002E-2</v>
      </c>
      <c r="H68">
        <f>AVERAGE('6Sep24'!F68:J68)</f>
        <v>1.1162750399999999E-2</v>
      </c>
      <c r="I68">
        <f>AVERAGE('6Sep24'!K68:L68)</f>
        <v>1.11562625E-2</v>
      </c>
    </row>
    <row r="69" spans="1:9" x14ac:dyDescent="0.35">
      <c r="A69" s="2">
        <f t="shared" si="5"/>
        <v>1422.7050000000061</v>
      </c>
      <c r="B69" s="3">
        <f t="shared" ref="B69:B128" si="8">300000*(1420.406/A69-1)</f>
        <v>-484.78075216003003</v>
      </c>
      <c r="C69" s="4">
        <f t="shared" si="6"/>
        <v>2.2547041118300512E-2</v>
      </c>
      <c r="D69" s="4">
        <f t="shared" ref="D69:D125" si="9">AVERAGE(C67:C71)</f>
        <v>2.2998433082188033E-2</v>
      </c>
      <c r="E69">
        <f t="shared" si="7"/>
        <v>1.0025991961068597</v>
      </c>
      <c r="G69">
        <f>AVERAGE('6Sep24'!C69:E69)</f>
        <v>1.1108386999999999E-2</v>
      </c>
      <c r="H69">
        <f>AVERAGE('6Sep24'!F69:J69)</f>
        <v>1.11628818E-2</v>
      </c>
      <c r="I69">
        <f>AVERAGE('6Sep24'!K69:L69)</f>
        <v>1.1159498E-2</v>
      </c>
    </row>
    <row r="70" spans="1:9" x14ac:dyDescent="0.35">
      <c r="A70" s="2">
        <f t="shared" ref="A70:A130" si="10">A69+3.2/128</f>
        <v>1422.7300000000062</v>
      </c>
      <c r="B70" s="3">
        <f t="shared" si="8"/>
        <v>-490.04378905476153</v>
      </c>
      <c r="C70" s="4">
        <f t="shared" si="6"/>
        <v>2.4055294626787325E-2</v>
      </c>
      <c r="D70" s="4">
        <f t="shared" si="9"/>
        <v>2.2960308597964309E-2</v>
      </c>
      <c r="E70">
        <f t="shared" si="7"/>
        <v>1.002773306660387</v>
      </c>
      <c r="G70">
        <f>AVERAGE('6Sep24'!C70:E70)</f>
        <v>1.1095752E-2</v>
      </c>
      <c r="H70">
        <f>AVERAGE('6Sep24'!F70:J70)</f>
        <v>1.1152224000000001E-2</v>
      </c>
      <c r="I70">
        <f>AVERAGE('6Sep24'!K70:L70)</f>
        <v>1.1147009999999999E-2</v>
      </c>
    </row>
    <row r="71" spans="1:9" x14ac:dyDescent="0.35">
      <c r="A71" s="2">
        <f t="shared" si="10"/>
        <v>1422.7550000000062</v>
      </c>
      <c r="B71" s="3">
        <f t="shared" si="8"/>
        <v>-495.30664099011187</v>
      </c>
      <c r="C71" s="4">
        <f t="shared" si="6"/>
        <v>2.1557534066202134E-2</v>
      </c>
      <c r="D71" s="4">
        <f t="shared" si="9"/>
        <v>2.3314342422019563E-2</v>
      </c>
      <c r="E71">
        <f t="shared" si="7"/>
        <v>1.0024849852995572</v>
      </c>
      <c r="G71">
        <f>AVERAGE('6Sep24'!C71:E71)</f>
        <v>1.1069524333333336E-2</v>
      </c>
      <c r="H71">
        <f>AVERAGE('6Sep24'!F71:J71)</f>
        <v>1.1121167600000001E-2</v>
      </c>
      <c r="I71">
        <f>AVERAGE('6Sep24'!K71:L71)</f>
        <v>1.1117676E-2</v>
      </c>
    </row>
    <row r="72" spans="1:9" x14ac:dyDescent="0.35">
      <c r="A72" s="2">
        <f t="shared" si="10"/>
        <v>1422.7800000000063</v>
      </c>
      <c r="B72" s="3">
        <f t="shared" si="8"/>
        <v>-500.5693079758733</v>
      </c>
      <c r="C72" s="4">
        <f t="shared" si="6"/>
        <v>2.3311971432824933E-2</v>
      </c>
      <c r="D72" s="4">
        <f t="shared" si="9"/>
        <v>2.362620934846325E-2</v>
      </c>
      <c r="E72">
        <f t="shared" si="7"/>
        <v>1.0026874947522533</v>
      </c>
      <c r="G72">
        <f>AVERAGE('6Sep24'!C72:E72)</f>
        <v>1.1024139333333334E-2</v>
      </c>
      <c r="H72">
        <f>AVERAGE('6Sep24'!F72:J72)</f>
        <v>1.1080075999999998E-2</v>
      </c>
      <c r="I72">
        <f>AVERAGE('6Sep24'!K72:L72)</f>
        <v>1.1076617E-2</v>
      </c>
    </row>
    <row r="73" spans="1:9" x14ac:dyDescent="0.35">
      <c r="A73" s="2">
        <f t="shared" si="10"/>
        <v>1422.8050000000064</v>
      </c>
      <c r="B73" s="3">
        <f t="shared" si="8"/>
        <v>-505.83179002177127</v>
      </c>
      <c r="C73" s="4">
        <f t="shared" si="6"/>
        <v>2.5099870865982928E-2</v>
      </c>
      <c r="D73" s="4">
        <f t="shared" si="9"/>
        <v>2.3598799736533942E-2</v>
      </c>
      <c r="E73">
        <f t="shared" si="7"/>
        <v>1.0028939087173836</v>
      </c>
      <c r="G73">
        <f>AVERAGE('6Sep24'!C73:E73)</f>
        <v>1.0968300666666667E-2</v>
      </c>
      <c r="H73">
        <f>AVERAGE('6Sep24'!F73:J73)</f>
        <v>1.10248918E-2</v>
      </c>
      <c r="I73">
        <f>AVERAGE('6Sep24'!K73:L73)</f>
        <v>1.1017856999999999E-2</v>
      </c>
    </row>
    <row r="74" spans="1:9" x14ac:dyDescent="0.35">
      <c r="A74" s="2">
        <f t="shared" si="10"/>
        <v>1422.8300000000065</v>
      </c>
      <c r="B74" s="3">
        <f t="shared" si="8"/>
        <v>-511.09408713759797</v>
      </c>
      <c r="C74" s="4">
        <f t="shared" si="6"/>
        <v>2.4106375750518935E-2</v>
      </c>
      <c r="D74" s="4">
        <f t="shared" si="9"/>
        <v>2.413827450604419E-2</v>
      </c>
      <c r="E74">
        <f t="shared" si="7"/>
        <v>1.0027792039190566</v>
      </c>
      <c r="G74">
        <f>AVERAGE('6Sep24'!C74:E74)</f>
        <v>1.0902403333333333E-2</v>
      </c>
      <c r="H74">
        <f>AVERAGE('6Sep24'!F74:J74)</f>
        <v>1.09559872E-2</v>
      </c>
      <c r="I74">
        <f>AVERAGE('6Sep24'!K74:L74)</f>
        <v>1.0948842E-2</v>
      </c>
    </row>
    <row r="75" spans="1:9" x14ac:dyDescent="0.35">
      <c r="A75" s="2">
        <f t="shared" si="10"/>
        <v>1422.8550000000066</v>
      </c>
      <c r="B75" s="3">
        <f t="shared" si="8"/>
        <v>-516.35619933301234</v>
      </c>
      <c r="C75" s="4">
        <f t="shared" si="6"/>
        <v>2.3918246567140776E-2</v>
      </c>
      <c r="D75" s="4">
        <f t="shared" si="9"/>
        <v>2.3983047061823536E-2</v>
      </c>
      <c r="E75">
        <f t="shared" si="7"/>
        <v>1.002757484786349</v>
      </c>
      <c r="G75">
        <f>AVERAGE('6Sep24'!C75:E75)</f>
        <v>1.0821235333333333E-2</v>
      </c>
      <c r="H75">
        <f>AVERAGE('6Sep24'!F75:J75)</f>
        <v>1.0875799800000001E-2</v>
      </c>
      <c r="I75">
        <f>AVERAGE('6Sep24'!K75:L75)</f>
        <v>1.08705495E-2</v>
      </c>
    </row>
    <row r="76" spans="1:9" x14ac:dyDescent="0.35">
      <c r="A76" s="2">
        <f t="shared" si="10"/>
        <v>1422.8800000000067</v>
      </c>
      <c r="B76" s="3">
        <f t="shared" si="8"/>
        <v>-521.61812661787326</v>
      </c>
      <c r="C76" s="4">
        <f t="shared" si="6"/>
        <v>2.4254907913753385E-2</v>
      </c>
      <c r="D76" s="4">
        <f t="shared" si="9"/>
        <v>2.33594703996843E-2</v>
      </c>
      <c r="E76">
        <f t="shared" si="7"/>
        <v>1.0027963519884113</v>
      </c>
      <c r="G76">
        <f>AVERAGE('6Sep24'!C76:E76)</f>
        <v>1.0735133333333334E-2</v>
      </c>
      <c r="H76">
        <f>AVERAGE('6Sep24'!F76:J76)</f>
        <v>1.0788667200000001E-2</v>
      </c>
      <c r="I76">
        <f>AVERAGE('6Sep24'!K76:L76)</f>
        <v>1.0782031500000001E-2</v>
      </c>
    </row>
    <row r="77" spans="1:9" x14ac:dyDescent="0.35">
      <c r="A77" s="2">
        <f t="shared" si="10"/>
        <v>1422.9050000000068</v>
      </c>
      <c r="B77" s="3">
        <f t="shared" si="8"/>
        <v>-526.87986900183944</v>
      </c>
      <c r="C77" s="4">
        <f t="shared" si="6"/>
        <v>2.2535834211721659E-2</v>
      </c>
      <c r="D77" s="4">
        <f t="shared" si="9"/>
        <v>2.3116126501440272E-2</v>
      </c>
      <c r="E77">
        <f t="shared" si="7"/>
        <v>1.0025979025112988</v>
      </c>
      <c r="G77">
        <f>AVERAGE('6Sep24'!C77:E77)</f>
        <v>1.0643854333333333E-2</v>
      </c>
      <c r="H77">
        <f>AVERAGE('6Sep24'!F77:J77)</f>
        <v>1.0695351400000001E-2</v>
      </c>
      <c r="I77">
        <f>AVERAGE('6Sep24'!K77:L77)</f>
        <v>1.0691421499999999E-2</v>
      </c>
    </row>
    <row r="78" spans="1:9" x14ac:dyDescent="0.35">
      <c r="A78" s="2">
        <f t="shared" si="10"/>
        <v>1422.9300000000069</v>
      </c>
      <c r="B78" s="3">
        <f t="shared" si="8"/>
        <v>-532.14142649466999</v>
      </c>
      <c r="C78" s="4">
        <f t="shared" si="6"/>
        <v>2.1981987555286756E-2</v>
      </c>
      <c r="D78" s="4">
        <f t="shared" si="9"/>
        <v>2.2903889945268173E-2</v>
      </c>
      <c r="E78">
        <f t="shared" si="7"/>
        <v>1.0025339749441791</v>
      </c>
      <c r="G78">
        <f>AVERAGE('6Sep24'!C78:E78)</f>
        <v>1.0542983666666667E-2</v>
      </c>
      <c r="H78">
        <f>AVERAGE('6Sep24'!F78:J78)</f>
        <v>1.0595162599999999E-2</v>
      </c>
      <c r="I78">
        <f>AVERAGE('6Sep24'!K78:L78)</f>
        <v>1.05937815E-2</v>
      </c>
    </row>
    <row r="79" spans="1:9" x14ac:dyDescent="0.35">
      <c r="A79" s="2">
        <f t="shared" si="10"/>
        <v>1422.955000000007</v>
      </c>
      <c r="B79" s="3">
        <f t="shared" si="8"/>
        <v>-537.40279910615698</v>
      </c>
      <c r="C79" s="4">
        <f t="shared" si="6"/>
        <v>2.2889656259298785E-2</v>
      </c>
      <c r="D79" s="4">
        <f t="shared" si="9"/>
        <v>2.2322147522071713E-2</v>
      </c>
      <c r="E79">
        <f t="shared" si="7"/>
        <v>1.0026387444380194</v>
      </c>
      <c r="G79">
        <f>AVERAGE('6Sep24'!C79:E79)</f>
        <v>1.0443516999999999E-2</v>
      </c>
      <c r="H79">
        <f>AVERAGE('6Sep24'!F79:J79)</f>
        <v>1.04932564E-2</v>
      </c>
      <c r="I79">
        <f>AVERAGE('6Sep24'!K79:L79)</f>
        <v>1.04877635E-2</v>
      </c>
    </row>
    <row r="80" spans="1:9" x14ac:dyDescent="0.35">
      <c r="A80" s="2">
        <f t="shared" si="10"/>
        <v>1422.9800000000071</v>
      </c>
      <c r="B80" s="3">
        <f t="shared" si="8"/>
        <v>-542.66398684599255</v>
      </c>
      <c r="C80" s="4">
        <f t="shared" si="6"/>
        <v>2.2857063786280281E-2</v>
      </c>
      <c r="D80" s="4">
        <f t="shared" si="9"/>
        <v>2.2412601149087198E-2</v>
      </c>
      <c r="E80">
        <f t="shared" si="7"/>
        <v>1.0026349821964671</v>
      </c>
      <c r="G80">
        <f>AVERAGE('6Sep24'!C80:E80)</f>
        <v>1.0342078999999999E-2</v>
      </c>
      <c r="H80">
        <f>AVERAGE('6Sep24'!F80:J80)</f>
        <v>1.0392600599999999E-2</v>
      </c>
      <c r="I80">
        <f>AVERAGE('6Sep24'!K80:L80)</f>
        <v>1.03884975E-2</v>
      </c>
    </row>
    <row r="81" spans="1:9" x14ac:dyDescent="0.35">
      <c r="A81" s="2">
        <f t="shared" si="10"/>
        <v>1423.0050000000072</v>
      </c>
      <c r="B81" s="3">
        <f t="shared" si="8"/>
        <v>-547.92498972396913</v>
      </c>
      <c r="C81" s="4">
        <f t="shared" si="6"/>
        <v>2.1346195797771077E-2</v>
      </c>
      <c r="D81" s="4">
        <f t="shared" si="9"/>
        <v>2.2443143903913741E-2</v>
      </c>
      <c r="E81">
        <f t="shared" si="7"/>
        <v>1.0024605939162536</v>
      </c>
      <c r="G81">
        <f>AVERAGE('6Sep24'!C81:E81)</f>
        <v>1.0244713333333334E-2</v>
      </c>
      <c r="H81">
        <f>AVERAGE('6Sep24'!F81:J81)</f>
        <v>1.02914952E-2</v>
      </c>
      <c r="I81">
        <f>AVERAGE('6Sep24'!K81:L81)</f>
        <v>1.0287754999999999E-2</v>
      </c>
    </row>
    <row r="82" spans="1:9" x14ac:dyDescent="0.35">
      <c r="A82" s="2">
        <f t="shared" si="10"/>
        <v>1423.0300000000072</v>
      </c>
      <c r="B82" s="3">
        <f t="shared" si="8"/>
        <v>-553.18580774977863</v>
      </c>
      <c r="C82" s="4">
        <f t="shared" si="6"/>
        <v>2.2988102346799089E-2</v>
      </c>
      <c r="D82" s="4">
        <f t="shared" si="9"/>
        <v>2.2036284125160805E-2</v>
      </c>
      <c r="E82">
        <f t="shared" si="7"/>
        <v>1.0026501084346908</v>
      </c>
      <c r="G82">
        <f>AVERAGE('6Sep24'!C82:E82)</f>
        <v>1.0142799666666667E-2</v>
      </c>
      <c r="H82">
        <f>AVERAGE('6Sep24'!F82:J82)</f>
        <v>1.0192814E-2</v>
      </c>
      <c r="I82">
        <f>AVERAGE('6Sep24'!K82:L82)</f>
        <v>1.0188947E-2</v>
      </c>
    </row>
    <row r="83" spans="1:9" x14ac:dyDescent="0.35">
      <c r="A83" s="2">
        <f t="shared" si="10"/>
        <v>1423.0550000000073</v>
      </c>
      <c r="B83" s="3">
        <f t="shared" si="8"/>
        <v>-558.44644093321347</v>
      </c>
      <c r="C83" s="4">
        <f t="shared" si="6"/>
        <v>2.2134701329419481E-2</v>
      </c>
      <c r="D83" s="4">
        <f t="shared" si="9"/>
        <v>2.1842021030747748E-2</v>
      </c>
      <c r="E83">
        <f t="shared" si="7"/>
        <v>1.0025516014740214</v>
      </c>
      <c r="G83">
        <f>AVERAGE('6Sep24'!C83:E83)</f>
        <v>1.0052531666666668E-2</v>
      </c>
      <c r="H83">
        <f>AVERAGE('6Sep24'!F83:J83)</f>
        <v>1.0101977199999999E-2</v>
      </c>
      <c r="I83">
        <f>AVERAGE('6Sep24'!K83:L83)</f>
        <v>1.0100001500000001E-2</v>
      </c>
    </row>
    <row r="84" spans="1:9" x14ac:dyDescent="0.35">
      <c r="A84" s="2">
        <f t="shared" si="10"/>
        <v>1423.0800000000074</v>
      </c>
      <c r="B84" s="3">
        <f t="shared" si="8"/>
        <v>-563.70688928396589</v>
      </c>
      <c r="C84" s="4">
        <f t="shared" si="6"/>
        <v>2.0855357365534101E-2</v>
      </c>
      <c r="D84" s="4">
        <f t="shared" si="9"/>
        <v>2.1881210159618619E-2</v>
      </c>
      <c r="E84">
        <f t="shared" si="7"/>
        <v>1.002403946606153</v>
      </c>
      <c r="G84">
        <f>AVERAGE('6Sep24'!C84:E84)</f>
        <v>9.9710276666666667E-3</v>
      </c>
      <c r="H84">
        <f>AVERAGE('6Sep24'!F84:J84)</f>
        <v>1.0017284599999999E-2</v>
      </c>
      <c r="I84">
        <f>AVERAGE('6Sep24'!K84:L84)</f>
        <v>1.0015494999999999E-2</v>
      </c>
    </row>
    <row r="85" spans="1:9" x14ac:dyDescent="0.35">
      <c r="A85" s="2">
        <f t="shared" si="10"/>
        <v>1423.1050000000075</v>
      </c>
      <c r="B85" s="3">
        <f t="shared" si="8"/>
        <v>-568.96715281182787</v>
      </c>
      <c r="C85" s="4">
        <f t="shared" si="6"/>
        <v>2.1885748314215001E-2</v>
      </c>
      <c r="D85" s="4">
        <f t="shared" si="9"/>
        <v>2.1317760897101169E-2</v>
      </c>
      <c r="E85">
        <f t="shared" si="7"/>
        <v>1.0025228669773034</v>
      </c>
      <c r="G85">
        <f>AVERAGE('6Sep24'!C85:E85)</f>
        <v>9.8961213333333339E-3</v>
      </c>
      <c r="H85">
        <f>AVERAGE('6Sep24'!F85:J85)</f>
        <v>9.9415470000000002E-3</v>
      </c>
      <c r="I85">
        <f>AVERAGE('6Sep24'!K85:L85)</f>
        <v>9.9369365000000001E-3</v>
      </c>
    </row>
    <row r="86" spans="1:9" x14ac:dyDescent="0.35">
      <c r="A86" s="2">
        <f t="shared" si="10"/>
        <v>1423.1300000000076</v>
      </c>
      <c r="B86" s="3">
        <f t="shared" si="8"/>
        <v>-574.22723152649178</v>
      </c>
      <c r="C86" s="4">
        <f t="shared" si="6"/>
        <v>2.1542141442125434E-2</v>
      </c>
      <c r="D86" s="4">
        <f t="shared" si="9"/>
        <v>2.1001301740658732E-2</v>
      </c>
      <c r="E86">
        <f t="shared" si="7"/>
        <v>1.0024832087560491</v>
      </c>
      <c r="G86">
        <f>AVERAGE('6Sep24'!C86:E86)</f>
        <v>9.8292740000000007E-3</v>
      </c>
      <c r="H86">
        <f>AVERAGE('6Sep24'!F86:J86)</f>
        <v>9.8762132000000009E-3</v>
      </c>
      <c r="I86">
        <f>AVERAGE('6Sep24'!K86:L86)</f>
        <v>9.8742245000000006E-3</v>
      </c>
    </row>
    <row r="87" spans="1:9" x14ac:dyDescent="0.35">
      <c r="A87" s="2">
        <f t="shared" si="10"/>
        <v>1423.1550000000077</v>
      </c>
      <c r="B87" s="3">
        <f t="shared" si="8"/>
        <v>-579.48712543771649</v>
      </c>
      <c r="C87" s="4">
        <f t="shared" si="6"/>
        <v>2.0170856034211843E-2</v>
      </c>
      <c r="D87" s="4">
        <f t="shared" si="9"/>
        <v>2.0799061891512784E-2</v>
      </c>
      <c r="E87">
        <f t="shared" si="7"/>
        <v>1.0023249541449328</v>
      </c>
      <c r="G87">
        <f>AVERAGE('6Sep24'!C87:E87)</f>
        <v>9.7755536666666656E-3</v>
      </c>
      <c r="H87">
        <f>AVERAGE('6Sep24'!F87:J87)</f>
        <v>9.8206790000000006E-3</v>
      </c>
      <c r="I87">
        <f>AVERAGE('6Sep24'!K87:L87)</f>
        <v>9.820245E-3</v>
      </c>
    </row>
    <row r="88" spans="1:9" x14ac:dyDescent="0.35">
      <c r="A88" s="2">
        <f t="shared" si="10"/>
        <v>1423.1800000000078</v>
      </c>
      <c r="B88" s="3">
        <f t="shared" si="8"/>
        <v>-584.74683455526088</v>
      </c>
      <c r="C88" s="4">
        <f t="shared" si="6"/>
        <v>2.0552405547207279E-2</v>
      </c>
      <c r="D88" s="4">
        <f t="shared" si="9"/>
        <v>2.0424067203065877E-2</v>
      </c>
      <c r="E88">
        <f t="shared" si="7"/>
        <v>1.0023689847524953</v>
      </c>
      <c r="G88">
        <f>AVERAGE('6Sep24'!C88:E88)</f>
        <v>9.7344313333333331E-3</v>
      </c>
      <c r="H88">
        <f>AVERAGE('6Sep24'!F88:J88)</f>
        <v>9.7799233999999995E-3</v>
      </c>
      <c r="I88">
        <f>AVERAGE('6Sep24'!K88:L88)</f>
        <v>9.7791880000000012E-3</v>
      </c>
    </row>
    <row r="89" spans="1:9" x14ac:dyDescent="0.35">
      <c r="A89" s="2">
        <f t="shared" si="10"/>
        <v>1423.2050000000079</v>
      </c>
      <c r="B89" s="3">
        <f t="shared" si="8"/>
        <v>-590.00635888881709</v>
      </c>
      <c r="C89" s="4">
        <f t="shared" si="6"/>
        <v>1.9844158119804372E-2</v>
      </c>
      <c r="D89" s="4">
        <f t="shared" si="9"/>
        <v>2.0143407519645707E-2</v>
      </c>
      <c r="E89">
        <f t="shared" si="7"/>
        <v>1.0022872549192283</v>
      </c>
      <c r="G89">
        <f>AVERAGE('6Sep24'!C89:E89)</f>
        <v>9.7065846666666653E-3</v>
      </c>
      <c r="H89">
        <f>AVERAGE('6Sep24'!F89:J89)</f>
        <v>9.7500974000000011E-3</v>
      </c>
      <c r="I89">
        <f>AVERAGE('6Sep24'!K89:L89)</f>
        <v>9.7491100000000001E-3</v>
      </c>
    </row>
    <row r="90" spans="1:9" x14ac:dyDescent="0.35">
      <c r="A90" s="2">
        <f t="shared" si="10"/>
        <v>1423.230000000008</v>
      </c>
      <c r="B90" s="3">
        <f t="shared" si="8"/>
        <v>-595.26569844817743</v>
      </c>
      <c r="C90" s="4">
        <f t="shared" si="6"/>
        <v>2.0010774871980448E-2</v>
      </c>
      <c r="D90" s="4">
        <f t="shared" si="9"/>
        <v>1.98481857610775E-2</v>
      </c>
      <c r="E90">
        <f t="shared" si="7"/>
        <v>1.0023064814413056</v>
      </c>
      <c r="G90">
        <f>AVERAGE('6Sep24'!C90:E90)</f>
        <v>9.6913093333333335E-3</v>
      </c>
      <c r="H90">
        <f>AVERAGE('6Sep24'!F90:J90)</f>
        <v>9.7347201999999997E-3</v>
      </c>
      <c r="I90">
        <f>AVERAGE('6Sep24'!K90:L90)</f>
        <v>9.7333284999999992E-3</v>
      </c>
    </row>
    <row r="91" spans="1:9" x14ac:dyDescent="0.35">
      <c r="A91" s="2">
        <f t="shared" si="10"/>
        <v>1423.2550000000081</v>
      </c>
      <c r="B91" s="3">
        <f t="shared" si="8"/>
        <v>-600.52485324303404</v>
      </c>
      <c r="C91" s="4">
        <f t="shared" si="6"/>
        <v>2.013884302502458E-2</v>
      </c>
      <c r="D91" s="4">
        <f t="shared" si="9"/>
        <v>1.9593855417039278E-2</v>
      </c>
      <c r="E91">
        <f t="shared" si="7"/>
        <v>1.002321259948924</v>
      </c>
      <c r="G91">
        <f>AVERAGE('6Sep24'!C91:E91)</f>
        <v>9.687601333333332E-3</v>
      </c>
      <c r="H91">
        <f>AVERAGE('6Sep24'!F91:J91)</f>
        <v>9.7314595999999989E-3</v>
      </c>
      <c r="I91">
        <f>AVERAGE('6Sep24'!K91:L91)</f>
        <v>9.730243999999999E-3</v>
      </c>
    </row>
    <row r="92" spans="1:9" x14ac:dyDescent="0.35">
      <c r="A92" s="2">
        <f t="shared" si="10"/>
        <v>1423.2800000000082</v>
      </c>
      <c r="B92" s="3">
        <f t="shared" si="8"/>
        <v>-605.78382328314581</v>
      </c>
      <c r="C92" s="4">
        <f t="shared" si="6"/>
        <v>1.869474724137082E-2</v>
      </c>
      <c r="D92" s="4">
        <f t="shared" si="9"/>
        <v>1.963067582183169E-2</v>
      </c>
      <c r="E92">
        <f t="shared" si="7"/>
        <v>1.0021546302025564</v>
      </c>
      <c r="G92">
        <f>AVERAGE('6Sep24'!C92:E92)</f>
        <v>9.6905259999999997E-3</v>
      </c>
      <c r="H92">
        <f>AVERAGE('6Sep24'!F92:J92)</f>
        <v>9.7351031999999994E-3</v>
      </c>
      <c r="I92">
        <f>AVERAGE('6Sep24'!K92:L92)</f>
        <v>9.7378195000000015E-3</v>
      </c>
    </row>
    <row r="93" spans="1:9" x14ac:dyDescent="0.35">
      <c r="A93" s="2">
        <f t="shared" si="10"/>
        <v>1423.3050000000082</v>
      </c>
      <c r="B93" s="3">
        <f t="shared" si="8"/>
        <v>-611.0426085782716</v>
      </c>
      <c r="C93" s="4">
        <f t="shared" si="6"/>
        <v>1.9280753827016165E-2</v>
      </c>
      <c r="D93" s="4">
        <f t="shared" si="9"/>
        <v>1.9441527523280676E-2</v>
      </c>
      <c r="E93">
        <f t="shared" si="7"/>
        <v>1.0022222443501625</v>
      </c>
      <c r="G93">
        <f>AVERAGE('6Sep24'!C93:E93)</f>
        <v>9.7109186666666653E-3</v>
      </c>
      <c r="H93">
        <f>AVERAGE('6Sep24'!F93:J93)</f>
        <v>9.7545895999999986E-3</v>
      </c>
      <c r="I93">
        <f>AVERAGE('6Sep24'!K93:L93)</f>
        <v>9.7550024999999985E-3</v>
      </c>
    </row>
    <row r="94" spans="1:9" x14ac:dyDescent="0.35">
      <c r="A94" s="2">
        <f t="shared" si="10"/>
        <v>1423.3300000000083</v>
      </c>
      <c r="B94" s="3">
        <f t="shared" si="8"/>
        <v>-616.30120913807036</v>
      </c>
      <c r="C94" s="4">
        <f t="shared" si="6"/>
        <v>2.0028260143766428E-2</v>
      </c>
      <c r="D94" s="4">
        <f t="shared" si="9"/>
        <v>1.9131050721257637E-2</v>
      </c>
      <c r="E94">
        <f t="shared" si="7"/>
        <v>1.0023084991527447</v>
      </c>
      <c r="G94">
        <f>AVERAGE('6Sep24'!C94:E94)</f>
        <v>9.7363623333333333E-3</v>
      </c>
      <c r="H94">
        <f>AVERAGE('6Sep24'!F94:J94)</f>
        <v>9.7806994000000005E-3</v>
      </c>
      <c r="I94">
        <f>AVERAGE('6Sep24'!K94:L94)</f>
        <v>9.779982999999999E-3</v>
      </c>
    </row>
    <row r="95" spans="1:9" x14ac:dyDescent="0.35">
      <c r="A95" s="2">
        <f t="shared" si="10"/>
        <v>1423.3550000000084</v>
      </c>
      <c r="B95" s="3">
        <f t="shared" si="8"/>
        <v>-621.5596249723676</v>
      </c>
      <c r="C95" s="4">
        <f t="shared" si="6"/>
        <v>1.9065033379225389E-2</v>
      </c>
      <c r="D95" s="4">
        <f t="shared" si="9"/>
        <v>1.8924219994514338E-2</v>
      </c>
      <c r="E95">
        <f t="shared" si="7"/>
        <v>1.0021973537338149</v>
      </c>
      <c r="G95">
        <f>AVERAGE('6Sep24'!C95:E95)</f>
        <v>9.7700419999999996E-3</v>
      </c>
      <c r="H95">
        <f>AVERAGE('6Sep24'!F95:J95)</f>
        <v>9.8131799999999995E-3</v>
      </c>
      <c r="I95">
        <f>AVERAGE('6Sep24'!K95:L95)</f>
        <v>9.8132865000000007E-3</v>
      </c>
    </row>
    <row r="96" spans="1:9" x14ac:dyDescent="0.35">
      <c r="A96" s="2">
        <f t="shared" si="10"/>
        <v>1423.3800000000085</v>
      </c>
      <c r="B96" s="3">
        <f t="shared" si="8"/>
        <v>-626.81785609082215</v>
      </c>
      <c r="C96" s="4">
        <f t="shared" si="6"/>
        <v>1.8586459014909379E-2</v>
      </c>
      <c r="D96" s="4">
        <f t="shared" si="9"/>
        <v>1.8774422279043169E-2</v>
      </c>
      <c r="E96">
        <f t="shared" si="7"/>
        <v>1.002142136275556</v>
      </c>
      <c r="G96">
        <f>AVERAGE('6Sep24'!C96:E96)</f>
        <v>9.8059706666666652E-3</v>
      </c>
      <c r="H96">
        <f>AVERAGE('6Sep24'!F96:J96)</f>
        <v>9.8489132E-3</v>
      </c>
      <c r="I96">
        <f>AVERAGE('6Sep24'!K96:L96)</f>
        <v>9.8497505000000006E-3</v>
      </c>
    </row>
    <row r="97" spans="1:9" x14ac:dyDescent="0.35">
      <c r="A97" s="2">
        <f t="shared" si="10"/>
        <v>1423.4050000000086</v>
      </c>
      <c r="B97" s="3">
        <f t="shared" si="8"/>
        <v>-632.0759025032263</v>
      </c>
      <c r="C97" s="4">
        <f t="shared" si="6"/>
        <v>1.7660593607654332E-2</v>
      </c>
      <c r="D97" s="4">
        <f t="shared" si="9"/>
        <v>1.8631975741633052E-2</v>
      </c>
      <c r="E97">
        <f t="shared" si="7"/>
        <v>1.0020353194351512</v>
      </c>
      <c r="G97">
        <f>AVERAGE('6Sep24'!C97:E97)</f>
        <v>9.8466703333333332E-3</v>
      </c>
      <c r="H97">
        <f>AVERAGE('6Sep24'!F97:J97)</f>
        <v>9.8879374000000013E-3</v>
      </c>
      <c r="I97">
        <f>AVERAGE('6Sep24'!K97:L97)</f>
        <v>9.8890360000000004E-3</v>
      </c>
    </row>
    <row r="98" spans="1:9" x14ac:dyDescent="0.35">
      <c r="A98" s="2">
        <f t="shared" si="10"/>
        <v>1423.4300000000087</v>
      </c>
      <c r="B98" s="3">
        <f t="shared" si="8"/>
        <v>-637.33376421927221</v>
      </c>
      <c r="C98" s="4">
        <f t="shared" si="6"/>
        <v>1.8531765249660308E-2</v>
      </c>
      <c r="D98" s="4">
        <f t="shared" si="9"/>
        <v>1.814895076646348E-2</v>
      </c>
      <c r="E98">
        <f t="shared" si="7"/>
        <v>1.0021358259542805</v>
      </c>
      <c r="G98">
        <f>AVERAGE('6Sep24'!C98:E98)</f>
        <v>9.882805666666666E-3</v>
      </c>
      <c r="H98">
        <f>AVERAGE('6Sep24'!F98:J98)</f>
        <v>9.9254096000000007E-3</v>
      </c>
      <c r="I98">
        <f>AVERAGE('6Sep24'!K98:L98)</f>
        <v>9.9257059999999994E-3</v>
      </c>
    </row>
    <row r="99" spans="1:9" x14ac:dyDescent="0.35">
      <c r="A99" s="2">
        <f t="shared" si="10"/>
        <v>1423.4550000000088</v>
      </c>
      <c r="B99" s="3">
        <f t="shared" si="8"/>
        <v>-642.59144124868556</v>
      </c>
      <c r="C99" s="4">
        <f t="shared" si="6"/>
        <v>1.9316027456715856E-2</v>
      </c>
      <c r="D99" s="4">
        <f t="shared" si="9"/>
        <v>1.8295931338230053E-2</v>
      </c>
      <c r="E99">
        <f t="shared" si="7"/>
        <v>1.0022263144097165</v>
      </c>
      <c r="G99">
        <f>AVERAGE('6Sep24'!C99:E99)</f>
        <v>9.9143573333333335E-3</v>
      </c>
      <c r="H99">
        <f>AVERAGE('6Sep24'!F99:J99)</f>
        <v>9.9587164000000013E-3</v>
      </c>
      <c r="I99">
        <f>AVERAGE('6Sep24'!K99:L99)</f>
        <v>9.9588315000000011E-3</v>
      </c>
    </row>
    <row r="100" spans="1:9" x14ac:dyDescent="0.35">
      <c r="A100" s="2">
        <f t="shared" si="10"/>
        <v>1423.4800000000089</v>
      </c>
      <c r="B100" s="3">
        <f t="shared" si="8"/>
        <v>-647.84893360122499</v>
      </c>
      <c r="C100" s="4">
        <f t="shared" si="6"/>
        <v>1.6649908503377508E-2</v>
      </c>
      <c r="D100" s="4">
        <f t="shared" si="9"/>
        <v>1.8035383963751612E-2</v>
      </c>
      <c r="E100">
        <f t="shared" si="7"/>
        <v>1.0019187299670889</v>
      </c>
      <c r="G100">
        <f>AVERAGE('6Sep24'!C100:E100)</f>
        <v>9.9424936666666682E-3</v>
      </c>
      <c r="H100">
        <f>AVERAGE('6Sep24'!F100:J100)</f>
        <v>9.9826176000000003E-3</v>
      </c>
      <c r="I100">
        <f>AVERAGE('6Sep24'!K100:L100)</f>
        <v>9.9845070000000001E-3</v>
      </c>
    </row>
    <row r="101" spans="1:9" x14ac:dyDescent="0.35">
      <c r="A101" s="2">
        <f t="shared" si="10"/>
        <v>1423.505000000009</v>
      </c>
      <c r="B101" s="3">
        <f t="shared" si="8"/>
        <v>-653.10624128661618</v>
      </c>
      <c r="C101" s="4">
        <f t="shared" si="6"/>
        <v>1.9321361873742254E-2</v>
      </c>
      <c r="D101" s="4">
        <f t="shared" si="9"/>
        <v>1.7634819053033143E-2</v>
      </c>
      <c r="E101">
        <f t="shared" si="7"/>
        <v>1.0022269299246471</v>
      </c>
      <c r="G101">
        <f>AVERAGE('6Sep24'!C101:E101)</f>
        <v>9.953579333333332E-3</v>
      </c>
      <c r="H101">
        <f>AVERAGE('6Sep24'!F101:J101)</f>
        <v>9.9988145999999993E-3</v>
      </c>
      <c r="I101">
        <f>AVERAGE('6Sep24'!K101:L101)</f>
        <v>9.9996154999999996E-3</v>
      </c>
    </row>
    <row r="102" spans="1:9" x14ac:dyDescent="0.35">
      <c r="A102" s="2">
        <f t="shared" si="10"/>
        <v>1423.5300000000091</v>
      </c>
      <c r="B102" s="3">
        <f t="shared" si="8"/>
        <v>-658.36336431458471</v>
      </c>
      <c r="C102" s="4">
        <f t="shared" si="6"/>
        <v>1.6357856735262129E-2</v>
      </c>
      <c r="D102" s="4">
        <f t="shared" si="9"/>
        <v>1.7189530650346833E-2</v>
      </c>
      <c r="E102">
        <f t="shared" si="7"/>
        <v>1.0018850423162562</v>
      </c>
      <c r="G102">
        <f>AVERAGE('6Sep24'!C102:E102)</f>
        <v>9.9555573333333317E-3</v>
      </c>
      <c r="H102">
        <f>AVERAGE('6Sep24'!F102:J102)</f>
        <v>9.9956561999999995E-3</v>
      </c>
      <c r="I102">
        <f>AVERAGE('6Sep24'!K102:L102)</f>
        <v>9.9981415000000001E-3</v>
      </c>
    </row>
    <row r="103" spans="1:9" x14ac:dyDescent="0.35">
      <c r="A103" s="2">
        <f t="shared" si="10"/>
        <v>1423.5550000000092</v>
      </c>
      <c r="B103" s="3">
        <f t="shared" si="8"/>
        <v>-663.62030269485615</v>
      </c>
      <c r="C103" s="4">
        <f t="shared" si="6"/>
        <v>1.6528940696067973E-2</v>
      </c>
      <c r="D103" s="4">
        <f t="shared" si="9"/>
        <v>1.7234321932694276E-2</v>
      </c>
      <c r="E103">
        <f t="shared" si="7"/>
        <v>1.0019047764087374</v>
      </c>
      <c r="G103">
        <f>AVERAGE('6Sep24'!C103:E103)</f>
        <v>9.9380613333333329E-3</v>
      </c>
      <c r="H103">
        <f>AVERAGE('6Sep24'!F103:J103)</f>
        <v>9.9779250000000003E-3</v>
      </c>
      <c r="I103">
        <f>AVERAGE('6Sep24'!K103:L103)</f>
        <v>9.9798495000000004E-3</v>
      </c>
    </row>
    <row r="104" spans="1:9" x14ac:dyDescent="0.35">
      <c r="A104" s="2">
        <f t="shared" si="10"/>
        <v>1423.5800000000092</v>
      </c>
      <c r="B104" s="3">
        <f t="shared" si="8"/>
        <v>-668.87705643715606</v>
      </c>
      <c r="C104" s="4">
        <f t="shared" si="6"/>
        <v>1.7089585443284292E-2</v>
      </c>
      <c r="D104" s="4">
        <f t="shared" si="9"/>
        <v>1.6503836910800429E-2</v>
      </c>
      <c r="E104">
        <f t="shared" si="7"/>
        <v>1.0019694480546166</v>
      </c>
      <c r="G104">
        <f>AVERAGE('6Sep24'!C104:E104)</f>
        <v>9.8958066666666664E-3</v>
      </c>
      <c r="H104">
        <f>AVERAGE('6Sep24'!F104:J104)</f>
        <v>9.9376250000000003E-3</v>
      </c>
      <c r="I104">
        <f>AVERAGE('6Sep24'!K104:L104)</f>
        <v>9.9403770000000002E-3</v>
      </c>
    </row>
    <row r="105" spans="1:9" x14ac:dyDescent="0.35">
      <c r="A105" s="2">
        <f t="shared" si="10"/>
        <v>1423.6050000000093</v>
      </c>
      <c r="B105" s="3">
        <f t="shared" si="8"/>
        <v>-674.13362555120978</v>
      </c>
      <c r="C105" s="4">
        <f t="shared" si="6"/>
        <v>1.687386491511474E-2</v>
      </c>
      <c r="D105" s="4">
        <f t="shared" si="9"/>
        <v>1.6176345824180132E-2</v>
      </c>
      <c r="E105">
        <f t="shared" si="7"/>
        <v>1.0019445637073008</v>
      </c>
      <c r="G105">
        <f>AVERAGE('6Sep24'!C105:E105)</f>
        <v>9.8321483333333338E-3</v>
      </c>
      <c r="H105">
        <f>AVERAGE('6Sep24'!F105:J105)</f>
        <v>9.8715400000000016E-3</v>
      </c>
      <c r="I105">
        <f>AVERAGE('6Sep24'!K105:L105)</f>
        <v>9.8726144999999998E-3</v>
      </c>
    </row>
    <row r="106" spans="1:9" x14ac:dyDescent="0.35">
      <c r="A106" s="2">
        <f t="shared" si="10"/>
        <v>1423.6300000000094</v>
      </c>
      <c r="B106" s="3">
        <f t="shared" si="8"/>
        <v>-679.3900100467431</v>
      </c>
      <c r="C106" s="4">
        <f t="shared" si="6"/>
        <v>1.5668936764273011E-2</v>
      </c>
      <c r="D106" s="4">
        <f t="shared" si="9"/>
        <v>1.5894165953923654E-2</v>
      </c>
      <c r="E106">
        <f t="shared" si="7"/>
        <v>1.0018055811129161</v>
      </c>
      <c r="G106">
        <f>AVERAGE('6Sep24'!C106:E106)</f>
        <v>9.7404060000000001E-3</v>
      </c>
      <c r="H106">
        <f>AVERAGE('6Sep24'!F106:J106)</f>
        <v>9.7791639999999982E-3</v>
      </c>
      <c r="I106">
        <f>AVERAGE('6Sep24'!K106:L106)</f>
        <v>9.7826714999999995E-3</v>
      </c>
    </row>
    <row r="107" spans="1:9" x14ac:dyDescent="0.35">
      <c r="A107" s="2">
        <f t="shared" si="10"/>
        <v>1423.6550000000095</v>
      </c>
      <c r="B107" s="3">
        <f t="shared" si="8"/>
        <v>-684.6462099334816</v>
      </c>
      <c r="C107" s="4">
        <f t="shared" si="6"/>
        <v>1.4720401302160652E-2</v>
      </c>
      <c r="D107" s="4">
        <f t="shared" si="9"/>
        <v>1.5784127916423189E-2</v>
      </c>
      <c r="E107">
        <f t="shared" si="7"/>
        <v>1.0016961857284734</v>
      </c>
      <c r="G107">
        <f>AVERAGE('6Sep24'!C107:E107)</f>
        <v>9.6177746666666671E-3</v>
      </c>
      <c r="H107">
        <f>AVERAGE('6Sep24'!F107:J107)</f>
        <v>9.6547486000000005E-3</v>
      </c>
      <c r="I107">
        <f>AVERAGE('6Sep24'!K107:L107)</f>
        <v>9.6590254999999996E-3</v>
      </c>
    </row>
    <row r="108" spans="1:9" x14ac:dyDescent="0.35">
      <c r="A108" s="2">
        <f t="shared" si="10"/>
        <v>1423.6800000000096</v>
      </c>
      <c r="B108" s="3">
        <f t="shared" si="8"/>
        <v>-689.90222522118393</v>
      </c>
      <c r="C108" s="4">
        <f t="shared" si="6"/>
        <v>1.511804134478557E-2</v>
      </c>
      <c r="D108" s="4">
        <f t="shared" si="9"/>
        <v>1.5294123482001371E-2</v>
      </c>
      <c r="E108">
        <f t="shared" si="7"/>
        <v>1.001742044431283</v>
      </c>
      <c r="G108">
        <f>AVERAGE('6Sep24'!C108:E108)</f>
        <v>9.4645136666666671E-3</v>
      </c>
      <c r="H108">
        <f>AVERAGE('6Sep24'!F108:J108)</f>
        <v>9.4999851999999999E-3</v>
      </c>
      <c r="I108">
        <f>AVERAGE('6Sep24'!K108:L108)</f>
        <v>9.5024154999999999E-3</v>
      </c>
    </row>
    <row r="109" spans="1:9" x14ac:dyDescent="0.35">
      <c r="A109" s="2">
        <f t="shared" si="10"/>
        <v>1423.7050000000097</v>
      </c>
      <c r="B109" s="3">
        <f t="shared" si="8"/>
        <v>-695.15805591954245</v>
      </c>
      <c r="C109" s="4">
        <f t="shared" si="6"/>
        <v>1.6539395255781974E-2</v>
      </c>
      <c r="D109" s="4">
        <f t="shared" si="9"/>
        <v>1.4861649478128897E-2</v>
      </c>
      <c r="E109">
        <f t="shared" si="7"/>
        <v>1.0019059823277685</v>
      </c>
      <c r="G109">
        <f>AVERAGE('6Sep24'!C109:E109)</f>
        <v>9.277082666666667E-3</v>
      </c>
      <c r="H109">
        <f>AVERAGE('6Sep24'!F109:J109)</f>
        <v>9.3129583999999998E-3</v>
      </c>
      <c r="I109">
        <f>AVERAGE('6Sep24'!K109:L109)</f>
        <v>9.3134009999999989E-3</v>
      </c>
    </row>
    <row r="110" spans="1:9" x14ac:dyDescent="0.35">
      <c r="A110" s="2">
        <f t="shared" si="10"/>
        <v>1423.7300000000098</v>
      </c>
      <c r="B110" s="3">
        <f t="shared" si="8"/>
        <v>-700.41370203828274</v>
      </c>
      <c r="C110" s="4">
        <f t="shared" si="6"/>
        <v>1.4423842743005648E-2</v>
      </c>
      <c r="D110" s="4">
        <f t="shared" si="9"/>
        <v>1.4971985961415912E-2</v>
      </c>
      <c r="E110">
        <f t="shared" si="7"/>
        <v>1.0016619858343043</v>
      </c>
      <c r="G110">
        <f>AVERAGE('6Sep24'!C110:E110)</f>
        <v>9.0593819999999995E-3</v>
      </c>
      <c r="H110">
        <f>AVERAGE('6Sep24'!F110:J110)</f>
        <v>9.0919077999999983E-3</v>
      </c>
      <c r="I110">
        <f>AVERAGE('6Sep24'!K110:L110)</f>
        <v>9.0942625000000003E-3</v>
      </c>
    </row>
    <row r="111" spans="1:9" x14ac:dyDescent="0.35">
      <c r="A111" s="2">
        <f t="shared" si="10"/>
        <v>1423.7550000000099</v>
      </c>
      <c r="B111" s="3">
        <f t="shared" si="8"/>
        <v>-705.66916358713036</v>
      </c>
      <c r="C111" s="4">
        <f t="shared" si="6"/>
        <v>1.3506566744910631E-2</v>
      </c>
      <c r="D111" s="4">
        <f t="shared" si="9"/>
        <v>1.5367109147351893E-2</v>
      </c>
      <c r="E111">
        <f t="shared" si="7"/>
        <v>1.0015562106031306</v>
      </c>
      <c r="G111">
        <f>AVERAGE('6Sep24'!C111:E111)</f>
        <v>8.8065739999999993E-3</v>
      </c>
      <c r="H111">
        <f>AVERAGE('6Sep24'!F111:J111)</f>
        <v>8.8387924E-3</v>
      </c>
      <c r="I111">
        <f>AVERAGE('6Sep24'!K111:L111)</f>
        <v>8.8435434999999986E-3</v>
      </c>
    </row>
    <row r="112" spans="1:9" x14ac:dyDescent="0.35">
      <c r="A112" s="2">
        <f t="shared" si="10"/>
        <v>1423.78000000001</v>
      </c>
      <c r="B112" s="3">
        <f t="shared" si="8"/>
        <v>-710.92444057577757</v>
      </c>
      <c r="C112" s="4">
        <f t="shared" si="6"/>
        <v>1.5272083718595741E-2</v>
      </c>
      <c r="D112" s="4">
        <f t="shared" si="9"/>
        <v>1.4736540855678892E-2</v>
      </c>
      <c r="E112">
        <f t="shared" si="7"/>
        <v>1.0017598102672816</v>
      </c>
      <c r="G112">
        <f>AVERAGE('6Sep24'!C112:E112)</f>
        <v>8.5232996666666661E-3</v>
      </c>
      <c r="H112">
        <f>AVERAGE('6Sep24'!F112:J112)</f>
        <v>8.5556759999999999E-3</v>
      </c>
      <c r="I112">
        <f>AVERAGE('6Sep24'!K112:L112)</f>
        <v>8.5579925000000001E-3</v>
      </c>
    </row>
    <row r="113" spans="1:9" x14ac:dyDescent="0.35">
      <c r="A113" s="2">
        <f t="shared" si="10"/>
        <v>1423.8050000000101</v>
      </c>
      <c r="B113" s="3">
        <f t="shared" si="8"/>
        <v>-716.17953301401633</v>
      </c>
      <c r="C113" s="4">
        <f t="shared" si="6"/>
        <v>1.7093657274465476E-2</v>
      </c>
      <c r="D113" s="4">
        <f t="shared" si="9"/>
        <v>1.4645424854214639E-2</v>
      </c>
      <c r="E113">
        <f t="shared" si="7"/>
        <v>1.0019699177648671</v>
      </c>
      <c r="G113">
        <f>AVERAGE('6Sep24'!C113:E113)</f>
        <v>8.2101963333333344E-3</v>
      </c>
      <c r="H113">
        <f>AVERAGE('6Sep24'!F113:J113)</f>
        <v>8.2425554000000005E-3</v>
      </c>
      <c r="I113">
        <f>AVERAGE('6Sep24'!K113:L113)</f>
        <v>8.2425040000000012E-3</v>
      </c>
    </row>
    <row r="114" spans="1:9" x14ac:dyDescent="0.35">
      <c r="A114" s="2">
        <f t="shared" si="10"/>
        <v>1423.8300000000102</v>
      </c>
      <c r="B114" s="3">
        <f t="shared" si="8"/>
        <v>-721.43444091153924</v>
      </c>
      <c r="C114" s="4">
        <f t="shared" si="6"/>
        <v>1.3386553797416961E-2</v>
      </c>
      <c r="D114" s="4">
        <f t="shared" si="9"/>
        <v>1.4446603891745083E-2</v>
      </c>
      <c r="E114">
        <f t="shared" si="7"/>
        <v>1.0015423721953765</v>
      </c>
      <c r="G114">
        <f>AVERAGE('6Sep24'!C114:E114)</f>
        <v>7.8734210000000002E-3</v>
      </c>
      <c r="H114">
        <f>AVERAGE('6Sep24'!F114:J114)</f>
        <v>7.9001780000000025E-3</v>
      </c>
      <c r="I114">
        <f>AVERAGE('6Sep24'!K114:L114)</f>
        <v>7.9026025000000014E-3</v>
      </c>
    </row>
    <row r="115" spans="1:9" x14ac:dyDescent="0.35">
      <c r="A115" s="2">
        <f t="shared" si="10"/>
        <v>1423.8550000000103</v>
      </c>
      <c r="B115" s="3">
        <f t="shared" si="8"/>
        <v>-726.68916427803822</v>
      </c>
      <c r="C115" s="4">
        <f t="shared" si="6"/>
        <v>1.3968262735684389E-2</v>
      </c>
      <c r="D115" s="4">
        <f t="shared" si="9"/>
        <v>1.4167092402209281E-2</v>
      </c>
      <c r="E115">
        <f t="shared" si="7"/>
        <v>1.0016094494532901</v>
      </c>
      <c r="G115">
        <f>AVERAGE('6Sep24'!C115:E115)</f>
        <v>7.5099863333333329E-3</v>
      </c>
      <c r="H115">
        <f>AVERAGE('6Sep24'!F115:J115)</f>
        <v>7.5357893999999995E-3</v>
      </c>
      <c r="I115">
        <f>AVERAGE('6Sep24'!K115:L115)</f>
        <v>7.5373745000000001E-3</v>
      </c>
    </row>
    <row r="116" spans="1:9" x14ac:dyDescent="0.35">
      <c r="A116" s="2">
        <f t="shared" si="10"/>
        <v>1423.8800000000103</v>
      </c>
      <c r="B116" s="3">
        <f t="shared" si="8"/>
        <v>-731.94370312323895</v>
      </c>
      <c r="C116" s="4">
        <f t="shared" si="6"/>
        <v>1.2512461932562837E-2</v>
      </c>
      <c r="D116" s="4">
        <f t="shared" si="9"/>
        <v>1.2946597446927994E-2</v>
      </c>
      <c r="E116">
        <f t="shared" si="7"/>
        <v>1.0014415885072938</v>
      </c>
      <c r="G116">
        <f>AVERAGE('6Sep24'!C116:E116)</f>
        <v>7.1267330000000005E-3</v>
      </c>
      <c r="H116">
        <f>AVERAGE('6Sep24'!F116:J116)</f>
        <v>7.1499511999999999E-3</v>
      </c>
      <c r="I116">
        <f>AVERAGE('6Sep24'!K116:L116)</f>
        <v>7.1525844999999998E-3</v>
      </c>
    </row>
    <row r="117" spans="1:9" x14ac:dyDescent="0.35">
      <c r="A117" s="2">
        <f t="shared" si="10"/>
        <v>1423.9050000000104</v>
      </c>
      <c r="B117" s="3">
        <f t="shared" si="8"/>
        <v>-737.1980574568671</v>
      </c>
      <c r="C117" s="4">
        <f t="shared" si="6"/>
        <v>1.3874526270916732E-2</v>
      </c>
      <c r="D117" s="4">
        <f t="shared" si="9"/>
        <v>1.2553102340691619E-2</v>
      </c>
      <c r="E117">
        <f t="shared" si="7"/>
        <v>1.0015986403334214</v>
      </c>
      <c r="G117">
        <f>AVERAGE('6Sep24'!C117:E117)</f>
        <v>6.7285343333333336E-3</v>
      </c>
      <c r="H117">
        <f>AVERAGE('6Sep24'!F117:J117)</f>
        <v>6.7510551999999998E-3</v>
      </c>
      <c r="I117">
        <f>AVERAGE('6Sep24'!K117:L117)</f>
        <v>6.7520254999999998E-3</v>
      </c>
    </row>
    <row r="118" spans="1:9" x14ac:dyDescent="0.35">
      <c r="A118" s="2">
        <f t="shared" si="10"/>
        <v>1423.9300000000105</v>
      </c>
      <c r="B118" s="3">
        <f t="shared" si="8"/>
        <v>-742.45222728868134</v>
      </c>
      <c r="C118" s="4">
        <f t="shared" si="6"/>
        <v>1.0991182498059041E-2</v>
      </c>
      <c r="D118" s="4">
        <f t="shared" si="9"/>
        <v>1.1990155872934354E-2</v>
      </c>
      <c r="E118">
        <f t="shared" si="7"/>
        <v>1.0012662076135268</v>
      </c>
      <c r="G118">
        <f>AVERAGE('6Sep24'!C118:E118)</f>
        <v>6.3228263333333333E-3</v>
      </c>
      <c r="H118">
        <f>AVERAGE('6Sep24'!F118:J118)</f>
        <v>6.3404974000000006E-3</v>
      </c>
      <c r="I118">
        <f>AVERAGE('6Sep24'!K118:L118)</f>
        <v>6.3421320000000003E-3</v>
      </c>
    </row>
    <row r="119" spans="1:9" x14ac:dyDescent="0.35">
      <c r="A119" s="2">
        <f t="shared" si="10"/>
        <v>1423.9550000000106</v>
      </c>
      <c r="B119" s="3">
        <f t="shared" si="8"/>
        <v>-747.70621262834072</v>
      </c>
      <c r="C119" s="4">
        <f t="shared" si="6"/>
        <v>1.1419078266235094E-2</v>
      </c>
      <c r="D119" s="4">
        <f t="shared" si="9"/>
        <v>1.1128216410473278E-2</v>
      </c>
      <c r="E119">
        <f t="shared" si="7"/>
        <v>1.0013155345269704</v>
      </c>
      <c r="G119">
        <f>AVERAGE('6Sep24'!C119:E119)</f>
        <v>5.9105226666666677E-3</v>
      </c>
      <c r="H119">
        <f>AVERAGE('6Sep24'!F119:J119)</f>
        <v>5.9270666000000001E-3</v>
      </c>
      <c r="I119">
        <f>AVERAGE('6Sep24'!K119:L119)</f>
        <v>5.9280365E-3</v>
      </c>
    </row>
    <row r="120" spans="1:9" x14ac:dyDescent="0.35">
      <c r="A120" s="2">
        <f t="shared" si="10"/>
        <v>1423.9800000000107</v>
      </c>
      <c r="B120" s="3">
        <f t="shared" si="8"/>
        <v>-752.96001348560401</v>
      </c>
      <c r="C120" s="4">
        <f t="shared" si="6"/>
        <v>1.1153530396898067E-2</v>
      </c>
      <c r="D120" s="4">
        <f t="shared" si="9"/>
        <v>1.0257747499327475E-2</v>
      </c>
      <c r="E120">
        <f t="shared" si="7"/>
        <v>1.0012849224476901</v>
      </c>
      <c r="G120">
        <f>AVERAGE('6Sep24'!C120:E120)</f>
        <v>5.5026156666666661E-3</v>
      </c>
      <c r="H120">
        <f>AVERAGE('6Sep24'!F120:J120)</f>
        <v>5.5177376000000002E-3</v>
      </c>
      <c r="I120">
        <f>AVERAGE('6Sep24'!K120:L120)</f>
        <v>5.5186979999999998E-3</v>
      </c>
    </row>
    <row r="121" spans="1:9" x14ac:dyDescent="0.35">
      <c r="A121" s="2">
        <f t="shared" si="10"/>
        <v>1424.0050000000108</v>
      </c>
      <c r="B121" s="3">
        <f t="shared" si="8"/>
        <v>-758.21362987016357</v>
      </c>
      <c r="C121" s="4">
        <f t="shared" si="6"/>
        <v>8.2027646202574595E-3</v>
      </c>
      <c r="D121" s="4">
        <f t="shared" si="9"/>
        <v>9.7721798669165357E-3</v>
      </c>
      <c r="E121">
        <f t="shared" si="7"/>
        <v>1.0009448242422747</v>
      </c>
      <c r="G121">
        <f>AVERAGE('6Sep24'!C121:E121)</f>
        <v>5.1045780000000002E-3</v>
      </c>
      <c r="H121">
        <f>AVERAGE('6Sep24'!F121:J121)</f>
        <v>5.1159914000000004E-3</v>
      </c>
      <c r="I121">
        <f>AVERAGE('6Sep24'!K121:L121)</f>
        <v>5.1177465E-3</v>
      </c>
    </row>
    <row r="122" spans="1:9" x14ac:dyDescent="0.35">
      <c r="A122" s="2">
        <f t="shared" si="10"/>
        <v>1424.0300000000109</v>
      </c>
      <c r="B122" s="3">
        <f t="shared" si="8"/>
        <v>-763.46706179171167</v>
      </c>
      <c r="C122" s="4">
        <f t="shared" si="6"/>
        <v>9.5221817151877088E-3</v>
      </c>
      <c r="D122" s="4">
        <f t="shared" si="9"/>
        <v>8.3161567369702712E-3</v>
      </c>
      <c r="E122">
        <f t="shared" si="7"/>
        <v>1.0010968828199249</v>
      </c>
      <c r="G122">
        <f>AVERAGE('6Sep24'!C122:E122)</f>
        <v>4.7219269999999999E-3</v>
      </c>
      <c r="H122">
        <f>AVERAGE('6Sep24'!F122:J122)</f>
        <v>4.7329925999999994E-3</v>
      </c>
      <c r="I122">
        <f>AVERAGE('6Sep24'!K122:L122)</f>
        <v>4.7336864999999997E-3</v>
      </c>
    </row>
    <row r="123" spans="1:9" x14ac:dyDescent="0.35">
      <c r="A123" s="2">
        <f t="shared" si="10"/>
        <v>1424.055000000011</v>
      </c>
      <c r="B123" s="3">
        <f t="shared" si="8"/>
        <v>-768.72030926004027</v>
      </c>
      <c r="C123" s="4">
        <f t="shared" si="6"/>
        <v>8.5633443360043533E-3</v>
      </c>
      <c r="D123" s="4">
        <f t="shared" si="9"/>
        <v>6.9050414043268921E-3</v>
      </c>
      <c r="E123">
        <f t="shared" si="7"/>
        <v>1.00098637760144</v>
      </c>
      <c r="G123">
        <f>AVERAGE('6Sep24'!C123:E123)</f>
        <v>4.3645446666666669E-3</v>
      </c>
      <c r="H123">
        <f>AVERAGE('6Sep24'!F123:J123)</f>
        <v>4.3735965999999998E-3</v>
      </c>
      <c r="I123">
        <f>AVERAGE('6Sep24'!K123:L123)</f>
        <v>4.3740289999999998E-3</v>
      </c>
    </row>
    <row r="124" spans="1:9" x14ac:dyDescent="0.35">
      <c r="A124" s="2">
        <f t="shared" si="10"/>
        <v>1424.0800000000111</v>
      </c>
      <c r="B124" s="3">
        <f t="shared" si="8"/>
        <v>-773.97337228480853</v>
      </c>
      <c r="C124" s="4">
        <f t="shared" si="6"/>
        <v>4.1389626165037659E-3</v>
      </c>
      <c r="D124" s="4">
        <f t="shared" si="9"/>
        <v>6.2466904884169649E-3</v>
      </c>
      <c r="E124">
        <f t="shared" si="7"/>
        <v>1.0004766292326939</v>
      </c>
      <c r="G124">
        <f>AVERAGE('6Sep24'!C124:E124)</f>
        <v>4.0397356666666663E-3</v>
      </c>
      <c r="H124">
        <f>AVERAGE('6Sep24'!F124:J124)</f>
        <v>4.0454616000000004E-3</v>
      </c>
      <c r="I124">
        <f>AVERAGE('6Sep24'!K124:L124)</f>
        <v>4.0473330000000002E-3</v>
      </c>
    </row>
    <row r="125" spans="1:9" x14ac:dyDescent="0.35">
      <c r="A125" s="2">
        <f t="shared" si="10"/>
        <v>1424.1050000000112</v>
      </c>
      <c r="B125" s="3">
        <f t="shared" si="8"/>
        <v>-779.22625087570862</v>
      </c>
      <c r="C125" s="4">
        <f t="shared" si="6"/>
        <v>4.0979537336811745E-3</v>
      </c>
      <c r="D125" s="4">
        <f t="shared" si="9"/>
        <v>5.038962999605357E-3</v>
      </c>
      <c r="E125">
        <f t="shared" si="7"/>
        <v>1.0004719056714111</v>
      </c>
      <c r="G125">
        <f>AVERAGE('6Sep24'!C125:E125)</f>
        <v>3.7526163333333334E-3</v>
      </c>
      <c r="H125">
        <f>AVERAGE('6Sep24'!F125:J125)</f>
        <v>3.7572543999999999E-3</v>
      </c>
      <c r="I125">
        <f>AVERAGE('6Sep24'!K125:L125)</f>
        <v>3.7583479999999999E-3</v>
      </c>
    </row>
    <row r="126" spans="1:9" x14ac:dyDescent="0.35">
      <c r="A126" s="2">
        <f t="shared" si="10"/>
        <v>1424.1300000000113</v>
      </c>
      <c r="B126" s="3">
        <f t="shared" si="8"/>
        <v>-784.47894504249939</v>
      </c>
      <c r="C126" s="4">
        <f t="shared" si="6"/>
        <v>4.911010040707822E-3</v>
      </c>
      <c r="D126" s="4">
        <f>AVERAGE(C124:C128)</f>
        <v>4.5012892936651698E-3</v>
      </c>
      <c r="E126">
        <f t="shared" si="7"/>
        <v>1.0005655607947959</v>
      </c>
      <c r="G126">
        <f>AVERAGE('6Sep24'!C126:E126)</f>
        <v>3.5101596666666669E-3</v>
      </c>
      <c r="H126">
        <f>AVERAGE('6Sep24'!F126:J126)</f>
        <v>3.5140166000000002E-3</v>
      </c>
      <c r="I126">
        <f>AVERAGE('6Sep24'!K126:L126)</f>
        <v>3.5139009999999998E-3</v>
      </c>
    </row>
    <row r="127" spans="1:9" x14ac:dyDescent="0.35">
      <c r="A127" s="2">
        <f t="shared" si="10"/>
        <v>1424.1550000000113</v>
      </c>
      <c r="B127" s="3">
        <f t="shared" si="8"/>
        <v>-789.731454794873</v>
      </c>
      <c r="C127" s="4">
        <f t="shared" si="6"/>
        <v>3.4835442711296689E-3</v>
      </c>
      <c r="D127" s="4">
        <f>AVERAGE(C125:C128)</f>
        <v>4.5918709629555205E-3</v>
      </c>
      <c r="E127">
        <f t="shared" si="7"/>
        <v>1.0004011382899287</v>
      </c>
      <c r="G127">
        <f>AVERAGE('6Sep24'!C127:E127)</f>
        <v>3.316455666666667E-3</v>
      </c>
      <c r="H127">
        <f>AVERAGE('6Sep24'!F127:J127)</f>
        <v>3.3190562E-3</v>
      </c>
      <c r="I127">
        <f>AVERAGE('6Sep24'!K127:L127)</f>
        <v>3.3189949999999999E-3</v>
      </c>
    </row>
    <row r="128" spans="1:9" x14ac:dyDescent="0.35">
      <c r="A128" s="2">
        <f t="shared" si="10"/>
        <v>1424.1800000000114</v>
      </c>
      <c r="B128" s="3">
        <f t="shared" si="8"/>
        <v>-794.98378014255525</v>
      </c>
      <c r="C128" s="4">
        <f t="shared" si="6"/>
        <v>5.8749758063034183E-3</v>
      </c>
      <c r="D128" s="4">
        <f>AVERAGE(C126:C128)</f>
        <v>4.7565100393803031E-3</v>
      </c>
      <c r="E128">
        <f t="shared" si="7"/>
        <v>1.0006766103832714</v>
      </c>
      <c r="G128">
        <f>AVERAGE('6Sep24'!C128:E128)</f>
        <v>3.1732129999999998E-3</v>
      </c>
      <c r="H128">
        <f>AVERAGE('6Sep24'!F128:J128)</f>
        <v>3.1766483999999999E-3</v>
      </c>
      <c r="I128">
        <f>AVERAGE('6Sep24'!K128:L128)</f>
        <v>3.1757879999999997E-3</v>
      </c>
    </row>
    <row r="129" spans="1:9" x14ac:dyDescent="0.35">
      <c r="A129" s="2">
        <f t="shared" si="10"/>
        <v>1424.2050000000115</v>
      </c>
      <c r="B129" s="3">
        <f t="shared" ref="B129:B130" si="11">300000*(1420.406/A129-1)</f>
        <v>-800.23592109523815</v>
      </c>
      <c r="C129" s="4">
        <f t="shared" si="6"/>
        <v>1.1172777719825617E-5</v>
      </c>
      <c r="D129" s="4">
        <f t="shared" ref="D129:D130" si="12">AVERAGE(C127:C129)</f>
        <v>3.1232309517176377E-3</v>
      </c>
      <c r="E129">
        <f t="shared" ref="E129:E130" si="13">H129/(AVERAGE(G129,I129))</f>
        <v>1.0000012863143986</v>
      </c>
      <c r="G129">
        <f>AVERAGE('6Sep24'!C129:E129)</f>
        <v>3.0833126666666663E-3</v>
      </c>
      <c r="H129">
        <f>AVERAGE('6Sep24'!F129:J129)</f>
        <v>3.0837498000000001E-3</v>
      </c>
      <c r="I129">
        <f>AVERAGE('6Sep24'!K129:L129)</f>
        <v>3.0841789999999998E-3</v>
      </c>
    </row>
    <row r="130" spans="1:9" x14ac:dyDescent="0.35">
      <c r="A130" s="2">
        <f t="shared" si="10"/>
        <v>1424.2300000000116</v>
      </c>
      <c r="B130" s="3">
        <f t="shared" si="11"/>
        <v>-805.48787766264729</v>
      </c>
      <c r="C130" s="4">
        <f t="shared" si="6"/>
        <v>7.7518685285271301E-4</v>
      </c>
      <c r="D130" s="4">
        <f t="shared" si="12"/>
        <v>2.2204451456253188E-3</v>
      </c>
      <c r="E130">
        <f t="shared" si="13"/>
        <v>1.000089250667187</v>
      </c>
      <c r="G130">
        <f>AVERAGE('6Sep24'!C130:E130)</f>
        <v>3.0397883333333335E-3</v>
      </c>
      <c r="H130">
        <f>AVERAGE('6Sep24'!F130:J130)</f>
        <v>3.0403980000000001E-3</v>
      </c>
      <c r="I130">
        <f>AVERAGE('6Sep24'!K130:L130)</f>
        <v>3.040465E-3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E719-E96F-4A0F-9CD8-851AA3633578}">
  <dimension ref="S19"/>
  <sheetViews>
    <sheetView zoomScale="80" zoomScaleNormal="80" workbookViewId="0">
      <selection activeCell="A27" sqref="A27"/>
    </sheetView>
  </sheetViews>
  <sheetFormatPr defaultRowHeight="14.5" x14ac:dyDescent="0.35"/>
  <sheetData>
    <row r="19" spans="19:19" x14ac:dyDescent="0.35">
      <c r="S19" t="s">
        <v>22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D8F8-43B3-4906-A3DE-61199489DC1F}">
  <dimension ref="A1:E127"/>
  <sheetViews>
    <sheetView zoomScaleNormal="100" workbookViewId="0">
      <selection activeCell="E13" sqref="E13"/>
    </sheetView>
  </sheetViews>
  <sheetFormatPr defaultRowHeight="14.5" x14ac:dyDescent="0.35"/>
  <cols>
    <col min="1" max="1" width="18.08984375" bestFit="1" customWidth="1"/>
    <col min="2" max="2" width="11.81640625" bestFit="1" customWidth="1"/>
    <col min="3" max="3" width="11.81640625" customWidth="1"/>
    <col min="4" max="4" width="12.453125" bestFit="1" customWidth="1"/>
    <col min="5" max="5" width="9.54296875" customWidth="1"/>
  </cols>
  <sheetData>
    <row r="1" spans="1:5" x14ac:dyDescent="0.35">
      <c r="A1" s="1" t="str">
        <f>Analysis!B2</f>
        <v>VLSR Corr Vel (km/s)</v>
      </c>
      <c r="B1" s="1" t="str">
        <f>Analysis!D2</f>
        <v>Smoothed</v>
      </c>
      <c r="C1" s="1" t="s">
        <v>15</v>
      </c>
      <c r="D1" s="1" t="s">
        <v>13</v>
      </c>
      <c r="E1" s="1" t="s">
        <v>16</v>
      </c>
    </row>
    <row r="2" spans="1:5" x14ac:dyDescent="0.35">
      <c r="A2">
        <f>Analysis!B3</f>
        <v>-137.01088275965833</v>
      </c>
      <c r="B2">
        <f>Analysis!D3</f>
        <v>1.2825858129750258E-3</v>
      </c>
      <c r="C2">
        <f>$E$2*A2^5+$E$4*A2^4+$E$6*A2^3+$E$8*A2^2+$E$10*A2+$E$12</f>
        <v>1.0009658940851754E-2</v>
      </c>
      <c r="D2">
        <f>B2-C2</f>
        <v>-8.7270731278767284E-3</v>
      </c>
      <c r="E2" s="5">
        <v>0</v>
      </c>
    </row>
    <row r="3" spans="1:5" x14ac:dyDescent="0.35">
      <c r="A3">
        <f>Analysis!B4</f>
        <v>-142.28614856310884</v>
      </c>
      <c r="B3">
        <f>Analysis!D4</f>
        <v>2.3054731879117024E-3</v>
      </c>
      <c r="C3">
        <f t="shared" ref="C3:C66" si="0">$E$2*A3^5+$E$4*A3^4+$E$6*A3^3+$E$8*A3^2+$E$10*A3+$E$12</f>
        <v>1.0387994317832825E-2</v>
      </c>
      <c r="D3">
        <f t="shared" ref="D3:D66" si="1">B3-C3</f>
        <v>-8.082521129921123E-3</v>
      </c>
      <c r="E3" s="1" t="s">
        <v>17</v>
      </c>
    </row>
    <row r="4" spans="1:5" x14ac:dyDescent="0.35">
      <c r="A4">
        <f>Analysis!B5</f>
        <v>-147.56122876219413</v>
      </c>
      <c r="B4">
        <f>Analysis!D5</f>
        <v>2.861182812202556E-3</v>
      </c>
      <c r="C4">
        <f t="shared" si="0"/>
        <v>1.0760083144319433E-2</v>
      </c>
      <c r="D4">
        <f t="shared" si="1"/>
        <v>-7.8989003321168778E-3</v>
      </c>
      <c r="E4" s="5">
        <v>0</v>
      </c>
    </row>
    <row r="5" spans="1:5" x14ac:dyDescent="0.35">
      <c r="A5">
        <f>Analysis!B6</f>
        <v>-152.83612336670637</v>
      </c>
      <c r="B5">
        <f>Analysis!D6</f>
        <v>3.6300763059276724E-3</v>
      </c>
      <c r="C5">
        <f t="shared" si="0"/>
        <v>1.1125926078925289E-2</v>
      </c>
      <c r="D5">
        <f t="shared" si="1"/>
        <v>-7.495849772997617E-3</v>
      </c>
      <c r="E5" s="1" t="s">
        <v>18</v>
      </c>
    </row>
    <row r="6" spans="1:5" x14ac:dyDescent="0.35">
      <c r="A6">
        <f>Analysis!B7</f>
        <v>-158.11083238643775</v>
      </c>
      <c r="B6">
        <f>Analysis!D7</f>
        <v>4.533025923755046E-3</v>
      </c>
      <c r="C6">
        <f t="shared" si="0"/>
        <v>1.1485523780194679E-2</v>
      </c>
      <c r="D6">
        <f t="shared" si="1"/>
        <v>-6.9524978564396329E-3</v>
      </c>
      <c r="E6" s="5">
        <v>0</v>
      </c>
    </row>
    <row r="7" spans="1:5" x14ac:dyDescent="0.35">
      <c r="A7">
        <f>Analysis!B8</f>
        <v>-163.38535583118042</v>
      </c>
      <c r="B7">
        <f>Analysis!D8</f>
        <v>5.525037594182932E-3</v>
      </c>
      <c r="C7">
        <f t="shared" si="0"/>
        <v>1.183887690660246E-2</v>
      </c>
      <c r="D7">
        <f t="shared" si="1"/>
        <v>-6.3138393124195277E-3</v>
      </c>
      <c r="E7" s="1" t="s">
        <v>19</v>
      </c>
    </row>
    <row r="8" spans="1:5" x14ac:dyDescent="0.35">
      <c r="A8">
        <f>Analysis!B9</f>
        <v>-168.65969371075983</v>
      </c>
      <c r="B8">
        <f>Analysis!D9</f>
        <v>6.4242803059540053E-3</v>
      </c>
      <c r="C8">
        <f t="shared" si="0"/>
        <v>1.2185986116556241E-2</v>
      </c>
      <c r="D8">
        <f t="shared" si="1"/>
        <v>-5.7617058106022362E-3</v>
      </c>
      <c r="E8" s="5">
        <v>-1.12E-7</v>
      </c>
    </row>
    <row r="9" spans="1:5" x14ac:dyDescent="0.35">
      <c r="A9">
        <f>Analysis!B10</f>
        <v>-173.9338460349349</v>
      </c>
      <c r="B9">
        <f>Analysis!D10</f>
        <v>7.3069116693166552E-3</v>
      </c>
      <c r="C9">
        <f t="shared" si="0"/>
        <v>1.2526852068389797E-2</v>
      </c>
      <c r="D9">
        <f t="shared" si="1"/>
        <v>-5.2199403990731419E-3</v>
      </c>
      <c r="E9" s="1" t="s">
        <v>20</v>
      </c>
    </row>
    <row r="10" spans="1:5" x14ac:dyDescent="0.35">
      <c r="A10">
        <f>Analysis!B11</f>
        <v>-179.20781281349772</v>
      </c>
      <c r="B10">
        <f>Analysis!D11</f>
        <v>8.5451312333967022E-3</v>
      </c>
      <c r="C10">
        <f t="shared" si="0"/>
        <v>1.2861475420369728E-2</v>
      </c>
      <c r="D10">
        <f t="shared" si="1"/>
        <v>-4.3163441869730253E-3</v>
      </c>
      <c r="E10" s="5">
        <v>-1.03E-4</v>
      </c>
    </row>
    <row r="11" spans="1:5" x14ac:dyDescent="0.35">
      <c r="A11">
        <f>Analysis!B12</f>
        <v>-184.48159405627385</v>
      </c>
      <c r="B11">
        <f>Analysis!D12</f>
        <v>9.6111940799337749E-3</v>
      </c>
      <c r="C11">
        <f t="shared" si="0"/>
        <v>1.3189856830695301E-2</v>
      </c>
      <c r="D11">
        <f t="shared" si="1"/>
        <v>-3.5786627507615257E-3</v>
      </c>
      <c r="E11" s="1" t="s">
        <v>21</v>
      </c>
    </row>
    <row r="12" spans="1:5" x14ac:dyDescent="0.35">
      <c r="A12">
        <f>Analysis!B13</f>
        <v>-189.75518977298879</v>
      </c>
      <c r="B12">
        <f>Analysis!D13</f>
        <v>1.0615423588306172E-2</v>
      </c>
      <c r="C12">
        <f t="shared" si="0"/>
        <v>1.351199695749015E-2</v>
      </c>
      <c r="D12">
        <f t="shared" si="1"/>
        <v>-2.896573369183978E-3</v>
      </c>
      <c r="E12">
        <v>-2E-3</v>
      </c>
    </row>
    <row r="13" spans="1:5" x14ac:dyDescent="0.35">
      <c r="A13">
        <f>Analysis!B14</f>
        <v>-195.02859997350131</v>
      </c>
      <c r="B13">
        <f>Analysis!D14</f>
        <v>1.2025515933708607E-2</v>
      </c>
      <c r="C13">
        <f t="shared" si="0"/>
        <v>1.3827896458816746E-2</v>
      </c>
      <c r="D13">
        <f t="shared" si="1"/>
        <v>-1.8023805251081385E-3</v>
      </c>
      <c r="E13" s="1"/>
    </row>
    <row r="14" spans="1:5" x14ac:dyDescent="0.35">
      <c r="A14">
        <f>Analysis!B15</f>
        <v>-200.30182466757029</v>
      </c>
      <c r="B14">
        <f>Analysis!D15</f>
        <v>1.3580896526928895E-2</v>
      </c>
      <c r="C14">
        <f t="shared" si="0"/>
        <v>1.4137555992662037E-2</v>
      </c>
      <c r="D14">
        <f t="shared" si="1"/>
        <v>-5.566594657331423E-4</v>
      </c>
    </row>
    <row r="15" spans="1:5" x14ac:dyDescent="0.35">
      <c r="A15">
        <f>Analysis!B16</f>
        <v>-205.57486386495461</v>
      </c>
      <c r="B15">
        <f>Analysis!D16</f>
        <v>1.439663964625946E-2</v>
      </c>
      <c r="C15">
        <f t="shared" si="0"/>
        <v>1.4440976216943726E-2</v>
      </c>
      <c r="D15">
        <f t="shared" si="1"/>
        <v>-4.4336570684266191E-5</v>
      </c>
      <c r="E15" s="1"/>
    </row>
    <row r="16" spans="1:5" x14ac:dyDescent="0.35">
      <c r="A16">
        <f>Analysis!B17</f>
        <v>-210.847717575513</v>
      </c>
      <c r="B16">
        <f>Analysis!D17</f>
        <v>1.4816023487424607E-2</v>
      </c>
      <c r="C16">
        <f t="shared" si="0"/>
        <v>1.4738157789515869E-2</v>
      </c>
      <c r="D16">
        <f t="shared" si="1"/>
        <v>7.7865697908737624E-5</v>
      </c>
    </row>
    <row r="17" spans="1:4" x14ac:dyDescent="0.35">
      <c r="A17">
        <f>Analysis!B18</f>
        <v>-216.12038580897109</v>
      </c>
      <c r="B17">
        <f>Analysis!D18</f>
        <v>1.5640083648122527E-2</v>
      </c>
      <c r="C17">
        <f t="shared" si="0"/>
        <v>1.5029101368155546E-2</v>
      </c>
      <c r="D17">
        <f t="shared" si="1"/>
        <v>6.1098227996698139E-4</v>
      </c>
    </row>
    <row r="18" spans="1:4" x14ac:dyDescent="0.35">
      <c r="A18">
        <f>Analysis!B19</f>
        <v>-221.39286857512099</v>
      </c>
      <c r="B18">
        <f>Analysis!D19</f>
        <v>1.5825854705017899E-2</v>
      </c>
      <c r="C18">
        <f t="shared" si="0"/>
        <v>1.5313807610574331E-2</v>
      </c>
      <c r="D18">
        <f t="shared" si="1"/>
        <v>5.120470944435674E-4</v>
      </c>
    </row>
    <row r="19" spans="1:4" x14ac:dyDescent="0.35">
      <c r="A19">
        <f>Analysis!B20</f>
        <v>-226.66516588378815</v>
      </c>
      <c r="B19">
        <f>Analysis!D20</f>
        <v>1.6066636712179717E-2</v>
      </c>
      <c r="C19">
        <f t="shared" si="0"/>
        <v>1.5592277174416158E-2</v>
      </c>
      <c r="D19">
        <f t="shared" si="1"/>
        <v>4.7435953776355823E-4</v>
      </c>
    </row>
    <row r="20" spans="1:4" x14ac:dyDescent="0.35">
      <c r="A20">
        <f>Analysis!B21</f>
        <v>-231.93727774473149</v>
      </c>
      <c r="B20">
        <f>Analysis!D21</f>
        <v>1.6472569031398925E-2</v>
      </c>
      <c r="C20">
        <f t="shared" si="0"/>
        <v>1.5864510717252034E-2</v>
      </c>
      <c r="D20">
        <f t="shared" si="1"/>
        <v>6.0805831414689065E-4</v>
      </c>
    </row>
    <row r="21" spans="1:4" x14ac:dyDescent="0.35">
      <c r="A21">
        <f>Analysis!B22</f>
        <v>-237.20920416774317</v>
      </c>
      <c r="B21">
        <f>Analysis!D22</f>
        <v>1.75676544622567E-2</v>
      </c>
      <c r="C21">
        <f t="shared" si="0"/>
        <v>1.6130508896585412E-2</v>
      </c>
      <c r="D21">
        <f t="shared" si="1"/>
        <v>1.4371455656712884E-3</v>
      </c>
    </row>
    <row r="22" spans="1:4" x14ac:dyDescent="0.35">
      <c r="A22">
        <f>Analysis!B23</f>
        <v>-242.480945162582</v>
      </c>
      <c r="B22">
        <f>Analysis!D23</f>
        <v>1.7576890896967894E-2</v>
      </c>
      <c r="C22">
        <f t="shared" si="0"/>
        <v>1.6390272369848767E-2</v>
      </c>
      <c r="D22">
        <f t="shared" si="1"/>
        <v>1.1866185271191265E-3</v>
      </c>
    </row>
    <row r="23" spans="1:4" x14ac:dyDescent="0.35">
      <c r="A23">
        <f>Analysis!B24</f>
        <v>-247.75250073904022</v>
      </c>
      <c r="B23">
        <f>Analysis!D24</f>
        <v>1.8273704951472094E-2</v>
      </c>
      <c r="C23">
        <f t="shared" si="0"/>
        <v>1.664380179440695E-2</v>
      </c>
      <c r="D23">
        <f t="shared" si="1"/>
        <v>1.6299031570651441E-3</v>
      </c>
    </row>
    <row r="24" spans="1:4" x14ac:dyDescent="0.35">
      <c r="A24">
        <f>Analysis!B25</f>
        <v>-253.02387090690991</v>
      </c>
      <c r="B24">
        <f>Analysis!D25</f>
        <v>1.8339235559883253E-2</v>
      </c>
      <c r="C24">
        <f t="shared" si="0"/>
        <v>1.6891097827555462E-2</v>
      </c>
      <c r="D24">
        <f t="shared" si="1"/>
        <v>1.4481377323277908E-3</v>
      </c>
    </row>
    <row r="25" spans="1:4" x14ac:dyDescent="0.35">
      <c r="A25">
        <f>Analysis!B26</f>
        <v>-258.29505567598335</v>
      </c>
      <c r="B25">
        <f>Analysis!D26</f>
        <v>1.8567623264183812E-2</v>
      </c>
      <c r="C25">
        <f t="shared" si="0"/>
        <v>1.713216112652044E-2</v>
      </c>
      <c r="D25">
        <f t="shared" si="1"/>
        <v>1.4354621376633722E-3</v>
      </c>
    </row>
    <row r="26" spans="1:4" x14ac:dyDescent="0.35">
      <c r="A26">
        <f>Analysis!B27</f>
        <v>-263.56605505601925</v>
      </c>
      <c r="B26">
        <f>Analysis!D27</f>
        <v>1.8353788229235845E-2</v>
      </c>
      <c r="C26">
        <f t="shared" si="0"/>
        <v>1.7366992348457212E-2</v>
      </c>
      <c r="D26">
        <f t="shared" si="1"/>
        <v>9.867958807786327E-4</v>
      </c>
    </row>
    <row r="27" spans="1:4" x14ac:dyDescent="0.35">
      <c r="A27">
        <f>Analysis!B28</f>
        <v>-268.83686905684323</v>
      </c>
      <c r="B27">
        <f>Analysis!D28</f>
        <v>1.8911750032240784E-2</v>
      </c>
      <c r="C27">
        <f t="shared" si="0"/>
        <v>1.7595592150454788E-2</v>
      </c>
      <c r="D27">
        <f t="shared" si="1"/>
        <v>1.3161578817859967E-3</v>
      </c>
    </row>
    <row r="28" spans="1:4" x14ac:dyDescent="0.35">
      <c r="A28">
        <f>Analysis!B29</f>
        <v>-274.10749768814748</v>
      </c>
      <c r="B28">
        <f>Analysis!D29</f>
        <v>1.8646094023055254E-2</v>
      </c>
      <c r="C28">
        <f t="shared" si="0"/>
        <v>1.7817961189527116E-2</v>
      </c>
      <c r="D28">
        <f t="shared" si="1"/>
        <v>8.2813283352813766E-4</v>
      </c>
    </row>
    <row r="29" spans="1:4" x14ac:dyDescent="0.35">
      <c r="A29">
        <f>Analysis!B30</f>
        <v>-279.37794095979075</v>
      </c>
      <c r="B29">
        <f>Analysis!D30</f>
        <v>1.8801001965013518E-2</v>
      </c>
      <c r="C29">
        <f t="shared" si="0"/>
        <v>1.8034100122626025E-2</v>
      </c>
      <c r="D29">
        <f t="shared" si="1"/>
        <v>7.6690184238749348E-4</v>
      </c>
    </row>
    <row r="30" spans="1:4" x14ac:dyDescent="0.35">
      <c r="A30">
        <f>Analysis!B31</f>
        <v>-284.64819888153193</v>
      </c>
      <c r="B30">
        <f>Analysis!D31</f>
        <v>1.8885018190449868E-2</v>
      </c>
      <c r="C30">
        <f t="shared" si="0"/>
        <v>1.8244009606629766E-2</v>
      </c>
      <c r="D30">
        <f t="shared" si="1"/>
        <v>6.4100858382010184E-4</v>
      </c>
    </row>
    <row r="31" spans="1:4" x14ac:dyDescent="0.35">
      <c r="A31">
        <f>Analysis!B32</f>
        <v>-289.91827146309657</v>
      </c>
      <c r="B31">
        <f>Analysis!D32</f>
        <v>1.928063980348696E-2</v>
      </c>
      <c r="C31">
        <f t="shared" si="0"/>
        <v>1.844769029834617E-2</v>
      </c>
      <c r="D31">
        <f t="shared" si="1"/>
        <v>8.329495051407898E-4</v>
      </c>
    </row>
    <row r="32" spans="1:4" x14ac:dyDescent="0.35">
      <c r="A32">
        <f>Analysis!B33</f>
        <v>-295.18815871434344</v>
      </c>
      <c r="B32">
        <f>Analysis!D33</f>
        <v>1.904469229742229E-2</v>
      </c>
      <c r="C32">
        <f t="shared" si="0"/>
        <v>1.8645142854518959E-2</v>
      </c>
      <c r="D32">
        <f t="shared" si="1"/>
        <v>3.9954944290333111E-4</v>
      </c>
    </row>
    <row r="33" spans="1:4" x14ac:dyDescent="0.35">
      <c r="A33">
        <f>Analysis!B34</f>
        <v>-300.45786064499811</v>
      </c>
      <c r="B33">
        <f>Analysis!D34</f>
        <v>1.9575382218660203E-2</v>
      </c>
      <c r="C33">
        <f t="shared" si="0"/>
        <v>1.8836367931817463E-2</v>
      </c>
      <c r="D33">
        <f t="shared" si="1"/>
        <v>7.3901428684274018E-4</v>
      </c>
    </row>
    <row r="34" spans="1:4" x14ac:dyDescent="0.35">
      <c r="A34">
        <f>Analysis!B35</f>
        <v>-305.72737726485275</v>
      </c>
      <c r="B34">
        <f>Analysis!D35</f>
        <v>1.9228579158433984E-2</v>
      </c>
      <c r="C34">
        <f t="shared" si="0"/>
        <v>1.9021366186844323E-2</v>
      </c>
      <c r="D34">
        <f t="shared" si="1"/>
        <v>2.0721297158966118E-4</v>
      </c>
    </row>
    <row r="35" spans="1:4" x14ac:dyDescent="0.35">
      <c r="A35">
        <f>Analysis!B36</f>
        <v>-310.99670858366625</v>
      </c>
      <c r="B35">
        <f>Analysis!D36</f>
        <v>1.9249503450986458E-2</v>
      </c>
      <c r="C35">
        <f t="shared" si="0"/>
        <v>1.9200138276131755E-2</v>
      </c>
      <c r="D35">
        <f t="shared" si="1"/>
        <v>4.9365174854702765E-5</v>
      </c>
    </row>
    <row r="36" spans="1:4" x14ac:dyDescent="0.35">
      <c r="A36">
        <f>Analysis!B37</f>
        <v>-316.26585461123068</v>
      </c>
      <c r="B36">
        <f>Analysis!D37</f>
        <v>1.9112641172587094E-2</v>
      </c>
      <c r="C36">
        <f t="shared" si="0"/>
        <v>1.9372684856143879E-2</v>
      </c>
      <c r="D36">
        <f t="shared" si="1"/>
        <v>-2.6004368355678556E-4</v>
      </c>
    </row>
    <row r="37" spans="1:4" x14ac:dyDescent="0.35">
      <c r="A37">
        <f>Analysis!B38</f>
        <v>-321.53481535727167</v>
      </c>
      <c r="B37">
        <f>Analysis!D38</f>
        <v>1.9517427046443013E-2</v>
      </c>
      <c r="C37">
        <f t="shared" si="0"/>
        <v>1.9539006583273483E-2</v>
      </c>
      <c r="D37">
        <f t="shared" si="1"/>
        <v>-2.1579536830469703E-5</v>
      </c>
    </row>
    <row r="38" spans="1:4" x14ac:dyDescent="0.35">
      <c r="A38">
        <f>Analysis!B39</f>
        <v>-326.80359083164802</v>
      </c>
      <c r="B38">
        <f>Analysis!D39</f>
        <v>1.9167538015803919E-2</v>
      </c>
      <c r="C38">
        <f t="shared" si="0"/>
        <v>1.9699104113848308E-2</v>
      </c>
      <c r="D38">
        <f t="shared" si="1"/>
        <v>-5.3156609804438926E-4</v>
      </c>
    </row>
    <row r="39" spans="1:4" x14ac:dyDescent="0.35">
      <c r="A39">
        <f>Analysis!B40</f>
        <v>-332.07218104405189</v>
      </c>
      <c r="B39">
        <f>Analysis!D40</f>
        <v>2.001335539220327E-2</v>
      </c>
      <c r="C39">
        <f t="shared" si="0"/>
        <v>1.9852978104121739E-2</v>
      </c>
      <c r="D39">
        <f t="shared" si="1"/>
        <v>1.6037728808153059E-4</v>
      </c>
    </row>
    <row r="40" spans="1:4" x14ac:dyDescent="0.35">
      <c r="A40">
        <f>Analysis!B41</f>
        <v>-337.34058600430882</v>
      </c>
      <c r="B40">
        <f>Analysis!D41</f>
        <v>2.0689795381055687E-2</v>
      </c>
      <c r="C40">
        <f t="shared" si="0"/>
        <v>2.0000629210281992E-2</v>
      </c>
      <c r="D40">
        <f t="shared" si="1"/>
        <v>6.8916617077369527E-4</v>
      </c>
    </row>
    <row r="41" spans="1:4" x14ac:dyDescent="0.35">
      <c r="A41">
        <f>Analysis!B42</f>
        <v>-342.60880572217769</v>
      </c>
      <c r="B41">
        <f>Analysis!D42</f>
        <v>2.0980342415058376E-2</v>
      </c>
      <c r="C41">
        <f t="shared" si="0"/>
        <v>2.0142058088446088E-2</v>
      </c>
      <c r="D41">
        <f t="shared" si="1"/>
        <v>8.3828432661228747E-4</v>
      </c>
    </row>
    <row r="42" spans="1:4" x14ac:dyDescent="0.35">
      <c r="A42">
        <f>Analysis!B43</f>
        <v>-347.87684020738396</v>
      </c>
      <c r="B42">
        <f>Analysis!D43</f>
        <v>2.1074919684906511E-2</v>
      </c>
      <c r="C42">
        <f t="shared" si="0"/>
        <v>2.0277265394661091E-2</v>
      </c>
      <c r="D42">
        <f t="shared" si="1"/>
        <v>7.9765429024541978E-4</v>
      </c>
    </row>
    <row r="43" spans="1:4" x14ac:dyDescent="0.35">
      <c r="A43">
        <f>Analysis!B44</f>
        <v>-353.14468946975319</v>
      </c>
      <c r="B43">
        <f>Analysis!D44</f>
        <v>2.1273592867815133E-2</v>
      </c>
      <c r="C43">
        <f t="shared" si="0"/>
        <v>2.0406251784907473E-2</v>
      </c>
      <c r="D43">
        <f t="shared" si="1"/>
        <v>8.6734108290766054E-4</v>
      </c>
    </row>
    <row r="44" spans="1:4" x14ac:dyDescent="0.35">
      <c r="A44">
        <f>Analysis!B45</f>
        <v>-358.41235351904419</v>
      </c>
      <c r="B44">
        <f>Analysis!D45</f>
        <v>2.131850766534462E-2</v>
      </c>
      <c r="C44">
        <f t="shared" si="0"/>
        <v>2.0529017915094795E-2</v>
      </c>
      <c r="D44">
        <f t="shared" si="1"/>
        <v>7.8948975024982493E-4</v>
      </c>
    </row>
    <row r="45" spans="1:4" x14ac:dyDescent="0.35">
      <c r="A45">
        <f>Analysis!B46</f>
        <v>-363.67983236498259</v>
      </c>
      <c r="B45">
        <f>Analysis!D46</f>
        <v>2.1152639295347442E-2</v>
      </c>
      <c r="C45">
        <f t="shared" si="0"/>
        <v>2.0645564441062761E-2</v>
      </c>
      <c r="D45">
        <f t="shared" si="1"/>
        <v>5.0707485428468091E-4</v>
      </c>
    </row>
    <row r="46" spans="1:4" x14ac:dyDescent="0.35">
      <c r="A46">
        <f>Analysis!B47</f>
        <v>-368.94712601736046</v>
      </c>
      <c r="B46">
        <f>Analysis!D47</f>
        <v>2.1178614545222029E-2</v>
      </c>
      <c r="C46">
        <f t="shared" si="0"/>
        <v>2.075589201858348E-2</v>
      </c>
      <c r="D46">
        <f t="shared" si="1"/>
        <v>4.2272252663854912E-4</v>
      </c>
    </row>
    <row r="47" spans="1:4" x14ac:dyDescent="0.35">
      <c r="A47">
        <f>Analysis!B48</f>
        <v>-374.21423448597</v>
      </c>
      <c r="B47">
        <f>Analysis!D48</f>
        <v>2.1711588605336275E-2</v>
      </c>
      <c r="C47">
        <f t="shared" si="0"/>
        <v>2.0860001303359806E-2</v>
      </c>
      <c r="D47">
        <f t="shared" si="1"/>
        <v>8.5158730197646901E-4</v>
      </c>
    </row>
    <row r="48" spans="1:4" x14ac:dyDescent="0.35">
      <c r="A48">
        <f>Analysis!B49</f>
        <v>-379.48115778053682</v>
      </c>
      <c r="B48">
        <f>Analysis!D49</f>
        <v>2.2390664337057501E-2</v>
      </c>
      <c r="C48">
        <f t="shared" si="0"/>
        <v>2.0957892951024147E-2</v>
      </c>
      <c r="D48">
        <f t="shared" si="1"/>
        <v>1.4327713860333539E-3</v>
      </c>
    </row>
    <row r="49" spans="1:4" x14ac:dyDescent="0.35">
      <c r="A49">
        <f>Analysis!B50</f>
        <v>-384.747895910853</v>
      </c>
      <c r="B49">
        <f>Analysis!D50</f>
        <v>2.2257705690884345E-2</v>
      </c>
      <c r="C49">
        <f t="shared" si="0"/>
        <v>2.1049567617141059E-2</v>
      </c>
      <c r="D49">
        <f t="shared" si="1"/>
        <v>1.2081380737432867E-3</v>
      </c>
    </row>
    <row r="50" spans="1:4" x14ac:dyDescent="0.35">
      <c r="A50">
        <f>Analysis!B51</f>
        <v>-390.01444888667749</v>
      </c>
      <c r="B50">
        <f>Analysis!D51</f>
        <v>2.2165852455780292E-2</v>
      </c>
      <c r="C50">
        <f t="shared" si="0"/>
        <v>2.1135025957205351E-2</v>
      </c>
      <c r="D50">
        <f t="shared" si="1"/>
        <v>1.0308264985749403E-3</v>
      </c>
    </row>
    <row r="51" spans="1:4" x14ac:dyDescent="0.35">
      <c r="A51">
        <f>Analysis!B52</f>
        <v>-395.28081671776903</v>
      </c>
      <c r="B51">
        <f>Analysis!D52</f>
        <v>2.2441977920498662E-2</v>
      </c>
      <c r="C51">
        <f t="shared" si="0"/>
        <v>2.121426862664276E-2</v>
      </c>
      <c r="D51">
        <f t="shared" si="1"/>
        <v>1.2277092938559019E-3</v>
      </c>
    </row>
    <row r="52" spans="1:4" x14ac:dyDescent="0.35">
      <c r="A52">
        <f>Analysis!B53</f>
        <v>-400.54699941391993</v>
      </c>
      <c r="B52">
        <f>Analysis!D53</f>
        <v>2.224047265240146E-2</v>
      </c>
      <c r="C52">
        <f t="shared" si="0"/>
        <v>2.1287296280810344E-2</v>
      </c>
      <c r="D52">
        <f t="shared" si="1"/>
        <v>9.5317637159111554E-4</v>
      </c>
    </row>
    <row r="53" spans="1:4" x14ac:dyDescent="0.35">
      <c r="A53">
        <f>Analysis!B54</f>
        <v>-405.81299698482229</v>
      </c>
      <c r="B53">
        <f>Analysis!D54</f>
        <v>2.195955364079355E-2</v>
      </c>
      <c r="C53">
        <f t="shared" si="0"/>
        <v>2.1354109574994722E-2</v>
      </c>
      <c r="D53">
        <f t="shared" si="1"/>
        <v>6.0544406579882831E-4</v>
      </c>
    </row>
    <row r="54" spans="1:4" x14ac:dyDescent="0.35">
      <c r="A54">
        <f>Analysis!B55</f>
        <v>-411.07880944030171</v>
      </c>
      <c r="B54">
        <f>Analysis!D55</f>
        <v>2.2174709172902086E-2</v>
      </c>
      <c r="C54">
        <f t="shared" si="0"/>
        <v>2.1414709164415215E-2</v>
      </c>
      <c r="D54">
        <f t="shared" si="1"/>
        <v>7.6000000848687119E-4</v>
      </c>
    </row>
    <row r="55" spans="1:4" x14ac:dyDescent="0.35">
      <c r="A55">
        <f>Analysis!B56</f>
        <v>-416.34443679008371</v>
      </c>
      <c r="B55">
        <f>Analysis!D56</f>
        <v>2.2275352960653833E-2</v>
      </c>
      <c r="C55">
        <f t="shared" si="0"/>
        <v>2.1469095704220793E-2</v>
      </c>
      <c r="D55">
        <f t="shared" si="1"/>
        <v>8.0625725643303919E-4</v>
      </c>
    </row>
    <row r="56" spans="1:4" x14ac:dyDescent="0.35">
      <c r="A56">
        <f>Analysis!B57</f>
        <v>-421.6098790439604</v>
      </c>
      <c r="B56">
        <f>Analysis!D57</f>
        <v>2.2140686680100906E-2</v>
      </c>
      <c r="C56">
        <f t="shared" si="0"/>
        <v>2.1517269849492072E-2</v>
      </c>
      <c r="D56">
        <f t="shared" si="1"/>
        <v>6.2341683060883335E-4</v>
      </c>
    </row>
    <row r="57" spans="1:4" x14ac:dyDescent="0.35">
      <c r="A57">
        <f>Analysis!B58</f>
        <v>-426.87513621165738</v>
      </c>
      <c r="B57">
        <f>Analysis!D58</f>
        <v>2.2525695104214812E-2</v>
      </c>
      <c r="C57">
        <f t="shared" si="0"/>
        <v>2.1559232255239952E-2</v>
      </c>
      <c r="D57">
        <f t="shared" si="1"/>
        <v>9.6646284897486043E-4</v>
      </c>
    </row>
    <row r="58" spans="1:4" x14ac:dyDescent="0.35">
      <c r="A58">
        <f>Analysis!B59</f>
        <v>-432.14020830293356</v>
      </c>
      <c r="B58">
        <f>Analysis!D59</f>
        <v>2.2568753104236124E-2</v>
      </c>
      <c r="C58">
        <f t="shared" si="0"/>
        <v>2.1594983576406636E-2</v>
      </c>
      <c r="D58">
        <f t="shared" si="1"/>
        <v>9.7376952782948778E-4</v>
      </c>
    </row>
    <row r="59" spans="1:4" x14ac:dyDescent="0.35">
      <c r="A59">
        <f>Analysis!B60</f>
        <v>-437.40509532758097</v>
      </c>
      <c r="B59">
        <f>Analysis!D60</f>
        <v>2.279846018674685E-2</v>
      </c>
      <c r="C59">
        <f t="shared" si="0"/>
        <v>2.1624524467865461E-2</v>
      </c>
      <c r="D59">
        <f t="shared" si="1"/>
        <v>1.1739357188813894E-3</v>
      </c>
    </row>
    <row r="60" spans="1:4" x14ac:dyDescent="0.35">
      <c r="A60">
        <f>Analysis!B61</f>
        <v>-442.66979729535859</v>
      </c>
      <c r="B60">
        <f>Analysis!D61</f>
        <v>2.2852405434133437E-2</v>
      </c>
      <c r="C60">
        <f t="shared" si="0"/>
        <v>2.1647855584420381E-2</v>
      </c>
      <c r="D60">
        <f t="shared" si="1"/>
        <v>1.2045498497130561E-3</v>
      </c>
    </row>
    <row r="61" spans="1:4" x14ac:dyDescent="0.35">
      <c r="A61">
        <f>Analysis!B62</f>
        <v>-447.93431421595864</v>
      </c>
      <c r="B61">
        <f>Analysis!D62</f>
        <v>2.2943702416648403E-2</v>
      </c>
      <c r="C61">
        <f t="shared" si="0"/>
        <v>2.1664977580806169E-2</v>
      </c>
      <c r="D61">
        <f t="shared" si="1"/>
        <v>1.2787248358422341E-3</v>
      </c>
    </row>
    <row r="62" spans="1:4" x14ac:dyDescent="0.35">
      <c r="A62">
        <f>Analysis!B63</f>
        <v>-453.1986460992066</v>
      </c>
      <c r="B62">
        <f>Analysis!D63</f>
        <v>2.2895911608632045E-2</v>
      </c>
      <c r="C62">
        <f t="shared" si="0"/>
        <v>2.1675891111689036E-2</v>
      </c>
      <c r="D62">
        <f t="shared" si="1"/>
        <v>1.2200204969430098E-3</v>
      </c>
    </row>
    <row r="63" spans="1:4" x14ac:dyDescent="0.35">
      <c r="A63">
        <f>Analysis!B64</f>
        <v>-458.46279295482793</v>
      </c>
      <c r="B63">
        <f>Analysis!D64</f>
        <v>2.2945729651774598E-2</v>
      </c>
      <c r="C63">
        <f t="shared" si="0"/>
        <v>2.1680596831665837E-2</v>
      </c>
      <c r="D63">
        <f t="shared" si="1"/>
        <v>1.2651328201087608E-3</v>
      </c>
    </row>
    <row r="64" spans="1:4" x14ac:dyDescent="0.35">
      <c r="A64">
        <f>Analysis!B65</f>
        <v>-463.72675479258163</v>
      </c>
      <c r="B64">
        <f>Analysis!D65</f>
        <v>2.2874378564427214E-2</v>
      </c>
      <c r="C64">
        <f t="shared" si="0"/>
        <v>2.1679095395264483E-2</v>
      </c>
      <c r="D64">
        <f t="shared" si="1"/>
        <v>1.1952831691627308E-3</v>
      </c>
    </row>
    <row r="65" spans="1:4" x14ac:dyDescent="0.35">
      <c r="A65">
        <f>Analysis!B66</f>
        <v>-468.99053162222646</v>
      </c>
      <c r="B65">
        <f>Analysis!D66</f>
        <v>2.3148377613439696E-2</v>
      </c>
      <c r="C65">
        <f t="shared" si="0"/>
        <v>2.1671387456943879E-2</v>
      </c>
      <c r="D65">
        <f t="shared" si="1"/>
        <v>1.4769901564958172E-3</v>
      </c>
    </row>
    <row r="66" spans="1:4" x14ac:dyDescent="0.35">
      <c r="A66">
        <f>Analysis!B67</f>
        <v>-474.25412345352134</v>
      </c>
      <c r="B66">
        <f>Analysis!D67</f>
        <v>2.3096053315697175E-2</v>
      </c>
      <c r="C66">
        <f t="shared" si="0"/>
        <v>2.1657473671093899E-2</v>
      </c>
      <c r="D66">
        <f t="shared" si="1"/>
        <v>1.4385796446032759E-3</v>
      </c>
    </row>
    <row r="67" spans="1:4" x14ac:dyDescent="0.35">
      <c r="A67">
        <f>Analysis!B68</f>
        <v>-479.51753029619181</v>
      </c>
      <c r="B67">
        <f>Analysis!D68</f>
        <v>2.3207281687575795E-2</v>
      </c>
      <c r="C67">
        <f t="shared" ref="C67:C127" si="2">$E$2*A67^5+$E$4*A67^4+$E$6*A67^3+$E$8*A67^2+$E$10*A67+$E$12</f>
        <v>2.1637354692035517E-2</v>
      </c>
      <c r="D67">
        <f t="shared" ref="D67:D127" si="3">B67-C67</f>
        <v>1.569926995540278E-3</v>
      </c>
    </row>
    <row r="68" spans="1:4" x14ac:dyDescent="0.35">
      <c r="A68">
        <f>Analysis!B69</f>
        <v>-484.78075216003003</v>
      </c>
      <c r="B68">
        <f>Analysis!D69</f>
        <v>2.2998433082188033E-2</v>
      </c>
      <c r="C68">
        <f t="shared" si="2"/>
        <v>2.1611031174020516E-2</v>
      </c>
      <c r="D68">
        <f t="shared" si="3"/>
        <v>1.3874019081675168E-3</v>
      </c>
    </row>
    <row r="69" spans="1:4" x14ac:dyDescent="0.35">
      <c r="A69">
        <f>Analysis!B70</f>
        <v>-490.04378905476153</v>
      </c>
      <c r="B69">
        <f>Analysis!D70</f>
        <v>2.2960308597964309E-2</v>
      </c>
      <c r="C69">
        <f t="shared" si="2"/>
        <v>2.1578503771231904E-2</v>
      </c>
      <c r="D69">
        <f t="shared" si="3"/>
        <v>1.3818048267324051E-3</v>
      </c>
    </row>
    <row r="70" spans="1:4" x14ac:dyDescent="0.35">
      <c r="A70">
        <f>Analysis!B71</f>
        <v>-495.30664099011187</v>
      </c>
      <c r="B70">
        <f>Analysis!D71</f>
        <v>2.3314342422019563E-2</v>
      </c>
      <c r="C70">
        <f t="shared" si="2"/>
        <v>2.1539773137783873E-2</v>
      </c>
      <c r="D70">
        <f t="shared" si="3"/>
        <v>1.7745692842356907E-3</v>
      </c>
    </row>
    <row r="71" spans="1:4" x14ac:dyDescent="0.35">
      <c r="A71">
        <f>Analysis!B72</f>
        <v>-500.5693079758733</v>
      </c>
      <c r="B71">
        <f>Analysis!D72</f>
        <v>2.362620934846325E-2</v>
      </c>
      <c r="C71">
        <f t="shared" si="2"/>
        <v>2.1494839927721145E-2</v>
      </c>
      <c r="D71">
        <f t="shared" si="3"/>
        <v>2.1313694207421054E-3</v>
      </c>
    </row>
    <row r="72" spans="1:4" x14ac:dyDescent="0.35">
      <c r="A72">
        <f>Analysis!B73</f>
        <v>-505.83179002177127</v>
      </c>
      <c r="B72">
        <f>Analysis!D73</f>
        <v>2.3598799736533942E-2</v>
      </c>
      <c r="C72">
        <f t="shared" si="2"/>
        <v>2.1443704795019961E-2</v>
      </c>
      <c r="D72">
        <f t="shared" si="3"/>
        <v>2.1550949415139811E-3</v>
      </c>
    </row>
    <row r="73" spans="1:4" x14ac:dyDescent="0.35">
      <c r="A73">
        <f>Analysis!B74</f>
        <v>-511.09408713759797</v>
      </c>
      <c r="B73">
        <f>Analysis!D74</f>
        <v>2.413827450604419E-2</v>
      </c>
      <c r="C73">
        <f t="shared" si="2"/>
        <v>2.1386368393586951E-2</v>
      </c>
      <c r="D73">
        <f t="shared" si="3"/>
        <v>2.7519061124572398E-3</v>
      </c>
    </row>
    <row r="74" spans="1:4" x14ac:dyDescent="0.35">
      <c r="A74">
        <f>Analysis!B75</f>
        <v>-516.35619933301234</v>
      </c>
      <c r="B74">
        <f>Analysis!D75</f>
        <v>2.3983047061823536E-2</v>
      </c>
      <c r="C74">
        <f t="shared" si="2"/>
        <v>2.1322831377261306E-2</v>
      </c>
      <c r="D74">
        <f t="shared" si="3"/>
        <v>2.6602156845622303E-3</v>
      </c>
    </row>
    <row r="75" spans="1:4" x14ac:dyDescent="0.35">
      <c r="A75">
        <f>Analysis!B76</f>
        <v>-521.61812661787326</v>
      </c>
      <c r="B75">
        <f>Analysis!D76</f>
        <v>2.33594703996843E-2</v>
      </c>
      <c r="C75">
        <f t="shared" si="2"/>
        <v>2.1253094399810907E-2</v>
      </c>
      <c r="D75">
        <f t="shared" si="3"/>
        <v>2.106375999873393E-3</v>
      </c>
    </row>
    <row r="76" spans="1:4" x14ac:dyDescent="0.35">
      <c r="A76">
        <f>Analysis!B77</f>
        <v>-526.87986900183944</v>
      </c>
      <c r="B76">
        <f>Analysis!D77</f>
        <v>2.3116126501440272E-2</v>
      </c>
      <c r="C76">
        <f t="shared" si="2"/>
        <v>2.1177158114937165E-2</v>
      </c>
      <c r="D76">
        <f t="shared" si="3"/>
        <v>1.9389683865031065E-3</v>
      </c>
    </row>
    <row r="77" spans="1:4" x14ac:dyDescent="0.35">
      <c r="A77">
        <f>Analysis!B78</f>
        <v>-532.14142649466999</v>
      </c>
      <c r="B77">
        <f>Analysis!D78</f>
        <v>2.2903889945268173E-2</v>
      </c>
      <c r="C77">
        <f t="shared" si="2"/>
        <v>2.1095023176271391E-2</v>
      </c>
      <c r="D77">
        <f t="shared" si="3"/>
        <v>1.8088667689967822E-3</v>
      </c>
    </row>
    <row r="78" spans="1:4" x14ac:dyDescent="0.35">
      <c r="A78">
        <f>Analysis!B79</f>
        <v>-537.40279910615698</v>
      </c>
      <c r="B78">
        <f>Analysis!D79</f>
        <v>2.2322147522071713E-2</v>
      </c>
      <c r="C78">
        <f t="shared" si="2"/>
        <v>2.1006690237375329E-2</v>
      </c>
      <c r="D78">
        <f t="shared" si="3"/>
        <v>1.3154572846963836E-3</v>
      </c>
    </row>
    <row r="79" spans="1:4" x14ac:dyDescent="0.35">
      <c r="A79">
        <f>Analysis!B80</f>
        <v>-542.66398684599255</v>
      </c>
      <c r="B79">
        <f>Analysis!D80</f>
        <v>2.2412601149087198E-2</v>
      </c>
      <c r="C79">
        <f t="shared" si="2"/>
        <v>2.091215995174342E-2</v>
      </c>
      <c r="D79">
        <f t="shared" si="3"/>
        <v>1.5004411973437784E-3</v>
      </c>
    </row>
    <row r="80" spans="1:4" x14ac:dyDescent="0.35">
      <c r="A80">
        <f>Analysis!B81</f>
        <v>-547.92498972396913</v>
      </c>
      <c r="B80">
        <f>Analysis!D81</f>
        <v>2.2443143903913741E-2</v>
      </c>
      <c r="C80">
        <f t="shared" si="2"/>
        <v>2.0811432972799512E-2</v>
      </c>
      <c r="D80">
        <f t="shared" si="3"/>
        <v>1.6317109311142289E-3</v>
      </c>
    </row>
    <row r="81" spans="1:4" x14ac:dyDescent="0.35">
      <c r="A81">
        <f>Analysis!B82</f>
        <v>-553.18580774977863</v>
      </c>
      <c r="B81">
        <f>Analysis!D82</f>
        <v>2.2036284125160805E-2</v>
      </c>
      <c r="C81">
        <f t="shared" si="2"/>
        <v>2.0704509953900392E-2</v>
      </c>
      <c r="D81">
        <f t="shared" si="3"/>
        <v>1.3317741712604129E-3</v>
      </c>
    </row>
    <row r="82" spans="1:4" x14ac:dyDescent="0.35">
      <c r="A82">
        <f>Analysis!B83</f>
        <v>-558.44644093321347</v>
      </c>
      <c r="B82">
        <f>Analysis!D83</f>
        <v>2.1842021030747748E-2</v>
      </c>
      <c r="C82">
        <f t="shared" si="2"/>
        <v>2.0591391548331998E-2</v>
      </c>
      <c r="D82">
        <f t="shared" si="3"/>
        <v>1.2506294824157493E-3</v>
      </c>
    </row>
    <row r="83" spans="1:4" x14ac:dyDescent="0.35">
      <c r="A83">
        <f>Analysis!B84</f>
        <v>-563.70688928396589</v>
      </c>
      <c r="B83">
        <f>Analysis!D84</f>
        <v>2.1881210159618619E-2</v>
      </c>
      <c r="C83">
        <f t="shared" si="2"/>
        <v>2.0472078409313484E-2</v>
      </c>
      <c r="D83">
        <f t="shared" si="3"/>
        <v>1.409131750305135E-3</v>
      </c>
    </row>
    <row r="84" spans="1:4" x14ac:dyDescent="0.35">
      <c r="A84">
        <f>Analysis!B85</f>
        <v>-568.96715281182787</v>
      </c>
      <c r="B84">
        <f>Analysis!D85</f>
        <v>2.1317760897101169E-2</v>
      </c>
      <c r="C84">
        <f t="shared" si="2"/>
        <v>2.0346571189992904E-2</v>
      </c>
      <c r="D84">
        <f t="shared" si="3"/>
        <v>9.7118970710826508E-4</v>
      </c>
    </row>
    <row r="85" spans="1:4" x14ac:dyDescent="0.35">
      <c r="A85">
        <f>Analysis!B86</f>
        <v>-574.22723152649178</v>
      </c>
      <c r="B85">
        <f>Analysis!D86</f>
        <v>2.1001301740658732E-2</v>
      </c>
      <c r="C85">
        <f t="shared" si="2"/>
        <v>2.0214870543451779E-2</v>
      </c>
      <c r="D85">
        <f t="shared" si="3"/>
        <v>7.8643119720695279E-4</v>
      </c>
    </row>
    <row r="86" spans="1:4" x14ac:dyDescent="0.35">
      <c r="A86">
        <f>Analysis!B87</f>
        <v>-579.48712543771649</v>
      </c>
      <c r="B86">
        <f>Analysis!D87</f>
        <v>2.0799061891512784E-2</v>
      </c>
      <c r="C86">
        <f t="shared" si="2"/>
        <v>2.0076977122701206E-2</v>
      </c>
      <c r="D86">
        <f t="shared" si="3"/>
        <v>7.2208476881157821E-4</v>
      </c>
    </row>
    <row r="87" spans="1:4" x14ac:dyDescent="0.35">
      <c r="A87">
        <f>Analysis!B88</f>
        <v>-584.74683455526088</v>
      </c>
      <c r="B87">
        <f>Analysis!D88</f>
        <v>2.0424067203065877E-2</v>
      </c>
      <c r="C87">
        <f t="shared" si="2"/>
        <v>1.9932891580683336E-2</v>
      </c>
      <c r="D87">
        <f t="shared" si="3"/>
        <v>4.9117562238254128E-4</v>
      </c>
    </row>
    <row r="88" spans="1:4" x14ac:dyDescent="0.35">
      <c r="A88">
        <f>Analysis!B89</f>
        <v>-590.00635888881709</v>
      </c>
      <c r="B88">
        <f>Analysis!D89</f>
        <v>2.0143407519645707E-2</v>
      </c>
      <c r="C88">
        <f t="shared" si="2"/>
        <v>1.9782614570273319E-2</v>
      </c>
      <c r="D88">
        <f t="shared" si="3"/>
        <v>3.607929493723884E-4</v>
      </c>
    </row>
    <row r="89" spans="1:4" x14ac:dyDescent="0.35">
      <c r="A89">
        <f>Analysis!B90</f>
        <v>-595.26569844817743</v>
      </c>
      <c r="B89">
        <f>Analysis!D90</f>
        <v>1.98481857610775E-2</v>
      </c>
      <c r="C89">
        <f t="shared" si="2"/>
        <v>1.9626146744274667E-2</v>
      </c>
      <c r="D89">
        <f t="shared" si="3"/>
        <v>2.2203901680283369E-4</v>
      </c>
    </row>
    <row r="90" spans="1:4" x14ac:dyDescent="0.35">
      <c r="A90">
        <f>Analysis!B91</f>
        <v>-600.52485324303404</v>
      </c>
      <c r="B90">
        <f>Analysis!D91</f>
        <v>1.9593855417039278E-2</v>
      </c>
      <c r="C90">
        <f t="shared" si="2"/>
        <v>1.9463488755424932E-2</v>
      </c>
      <c r="D90">
        <f t="shared" si="3"/>
        <v>1.3036666161434646E-4</v>
      </c>
    </row>
    <row r="91" spans="1:4" x14ac:dyDescent="0.35">
      <c r="A91">
        <f>Analysis!B92</f>
        <v>-605.78382328314581</v>
      </c>
      <c r="B91">
        <f>Analysis!D92</f>
        <v>1.963067582183169E-2</v>
      </c>
      <c r="C91">
        <f t="shared" si="2"/>
        <v>1.9294641256390903E-2</v>
      </c>
      <c r="D91">
        <f t="shared" si="3"/>
        <v>3.3603456544078689E-4</v>
      </c>
    </row>
    <row r="92" spans="1:4" x14ac:dyDescent="0.35">
      <c r="A92">
        <f>Analysis!B93</f>
        <v>-611.0426085782716</v>
      </c>
      <c r="B92">
        <f>Analysis!D93</f>
        <v>1.9441527523280676E-2</v>
      </c>
      <c r="C92">
        <f t="shared" si="2"/>
        <v>1.9119604899770416E-2</v>
      </c>
      <c r="D92">
        <f t="shared" si="3"/>
        <v>3.2192262351025958E-4</v>
      </c>
    </row>
    <row r="93" spans="1:4" x14ac:dyDescent="0.35">
      <c r="A93">
        <f>Analysis!B94</f>
        <v>-616.30120913807036</v>
      </c>
      <c r="B93">
        <f>Analysis!D94</f>
        <v>1.9131050721257637E-2</v>
      </c>
      <c r="C93">
        <f t="shared" si="2"/>
        <v>1.8938380338095917E-2</v>
      </c>
      <c r="D93">
        <f t="shared" si="3"/>
        <v>1.9267038316172005E-4</v>
      </c>
    </row>
    <row r="94" spans="1:4" x14ac:dyDescent="0.35">
      <c r="A94">
        <f>Analysis!B95</f>
        <v>-621.5596249723676</v>
      </c>
      <c r="B94">
        <f>Analysis!D95</f>
        <v>1.8924219994514338E-2</v>
      </c>
      <c r="C94">
        <f t="shared" si="2"/>
        <v>1.8750968223825361E-2</v>
      </c>
      <c r="D94">
        <f t="shared" si="3"/>
        <v>1.7325177068897718E-4</v>
      </c>
    </row>
    <row r="95" spans="1:4" x14ac:dyDescent="0.35">
      <c r="A95">
        <f>Analysis!B96</f>
        <v>-626.81785609082215</v>
      </c>
      <c r="B95">
        <f>Analysis!D96</f>
        <v>1.8774422279043169E-2</v>
      </c>
      <c r="C95">
        <f t="shared" si="2"/>
        <v>1.8557369209353684E-2</v>
      </c>
      <c r="D95">
        <f t="shared" si="3"/>
        <v>2.1705306968948512E-4</v>
      </c>
    </row>
    <row r="96" spans="1:4" x14ac:dyDescent="0.35">
      <c r="A96">
        <f>Analysis!B97</f>
        <v>-632.0759025032263</v>
      </c>
      <c r="B96">
        <f>Analysis!D97</f>
        <v>1.8631975741633052E-2</v>
      </c>
      <c r="C96">
        <f t="shared" si="2"/>
        <v>1.8357583947002286E-2</v>
      </c>
      <c r="D96">
        <f t="shared" si="3"/>
        <v>2.7439179463076627E-4</v>
      </c>
    </row>
    <row r="97" spans="1:4" x14ac:dyDescent="0.35">
      <c r="A97">
        <f>Analysis!B98</f>
        <v>-637.33376421927221</v>
      </c>
      <c r="B97">
        <f>Analysis!D98</f>
        <v>1.814895076646348E-2</v>
      </c>
      <c r="C97">
        <f t="shared" si="2"/>
        <v>1.815161308902747E-2</v>
      </c>
      <c r="D97">
        <f t="shared" si="3"/>
        <v>-2.6623225639899051E-6</v>
      </c>
    </row>
    <row r="98" spans="1:4" x14ac:dyDescent="0.35">
      <c r="A98">
        <f>Analysis!B99</f>
        <v>-642.59144124868556</v>
      </c>
      <c r="B98">
        <f>Analysis!D99</f>
        <v>1.8295931338230053E-2</v>
      </c>
      <c r="C98">
        <f t="shared" si="2"/>
        <v>1.7939457287615569E-2</v>
      </c>
      <c r="D98">
        <f t="shared" si="3"/>
        <v>3.5647405061448381E-4</v>
      </c>
    </row>
    <row r="99" spans="1:4" x14ac:dyDescent="0.35">
      <c r="A99">
        <f>Analysis!B100</f>
        <v>-647.84893360122499</v>
      </c>
      <c r="B99">
        <f>Analysis!D100</f>
        <v>1.8035383963751612E-2</v>
      </c>
      <c r="C99">
        <f t="shared" si="2"/>
        <v>1.7721117194882799E-2</v>
      </c>
      <c r="D99">
        <f t="shared" si="3"/>
        <v>3.1426676886881291E-4</v>
      </c>
    </row>
    <row r="100" spans="1:4" x14ac:dyDescent="0.35">
      <c r="A100">
        <f>Analysis!B101</f>
        <v>-653.10624128661618</v>
      </c>
      <c r="B100">
        <f>Analysis!D101</f>
        <v>1.7634819053033143E-2</v>
      </c>
      <c r="C100">
        <f t="shared" si="2"/>
        <v>1.7496593462877914E-2</v>
      </c>
      <c r="D100">
        <f t="shared" si="3"/>
        <v>1.3822559015522901E-4</v>
      </c>
    </row>
    <row r="101" spans="1:4" x14ac:dyDescent="0.35">
      <c r="A101">
        <f>Analysis!B102</f>
        <v>-658.36336431458471</v>
      </c>
      <c r="B101">
        <f>Analysis!D102</f>
        <v>1.7189530650346833E-2</v>
      </c>
      <c r="C101">
        <f t="shared" si="2"/>
        <v>1.7265886743580934E-2</v>
      </c>
      <c r="D101">
        <f t="shared" si="3"/>
        <v>-7.6356093234100642E-5</v>
      </c>
    </row>
    <row r="102" spans="1:4" x14ac:dyDescent="0.35">
      <c r="A102">
        <f>Analysis!B103</f>
        <v>-663.62030269485615</v>
      </c>
      <c r="B102">
        <f>Analysis!D103</f>
        <v>1.7234321932694276E-2</v>
      </c>
      <c r="C102">
        <f t="shared" si="2"/>
        <v>1.7028997688903182E-2</v>
      </c>
      <c r="D102">
        <f t="shared" si="3"/>
        <v>2.0532424379109473E-4</v>
      </c>
    </row>
    <row r="103" spans="1:4" x14ac:dyDescent="0.35">
      <c r="A103">
        <f>Analysis!B104</f>
        <v>-668.87705643715606</v>
      </c>
      <c r="B103">
        <f>Analysis!D104</f>
        <v>1.6503836910800429E-2</v>
      </c>
      <c r="C103">
        <f t="shared" si="2"/>
        <v>1.6785926950687216E-2</v>
      </c>
      <c r="D103">
        <f t="shared" si="3"/>
        <v>-2.8209003988678705E-4</v>
      </c>
    </row>
    <row r="104" spans="1:4" x14ac:dyDescent="0.35">
      <c r="A104">
        <f>Analysis!B105</f>
        <v>-674.13362555120978</v>
      </c>
      <c r="B104">
        <f>Analysis!D105</f>
        <v>1.6176345824180132E-2</v>
      </c>
      <c r="C104">
        <f t="shared" si="2"/>
        <v>1.6536675180706908E-2</v>
      </c>
      <c r="D104">
        <f t="shared" si="3"/>
        <v>-3.6032935652677636E-4</v>
      </c>
    </row>
    <row r="105" spans="1:4" x14ac:dyDescent="0.35">
      <c r="A105">
        <f>Analysis!B106</f>
        <v>-679.3900100467431</v>
      </c>
      <c r="B105">
        <f>Analysis!D106</f>
        <v>1.5894165953923654E-2</v>
      </c>
      <c r="C105">
        <f t="shared" si="2"/>
        <v>1.62812430306674E-2</v>
      </c>
      <c r="D105">
        <f t="shared" si="3"/>
        <v>-3.8707707674374633E-4</v>
      </c>
    </row>
    <row r="106" spans="1:4" x14ac:dyDescent="0.35">
      <c r="A106">
        <f>Analysis!B107</f>
        <v>-684.6462099334816</v>
      </c>
      <c r="B106">
        <f>Analysis!D107</f>
        <v>1.5784127916423189E-2</v>
      </c>
      <c r="C106">
        <f t="shared" si="2"/>
        <v>1.601963115220513E-2</v>
      </c>
      <c r="D106">
        <f t="shared" si="3"/>
        <v>-2.355032357819406E-4</v>
      </c>
    </row>
    <row r="107" spans="1:4" x14ac:dyDescent="0.35">
      <c r="A107">
        <f>Analysis!B108</f>
        <v>-689.90222522118393</v>
      </c>
      <c r="B107">
        <f>Analysis!D108</f>
        <v>1.5294123482001371E-2</v>
      </c>
      <c r="C107">
        <f t="shared" si="2"/>
        <v>1.5751840196886122E-2</v>
      </c>
      <c r="D107">
        <f t="shared" si="3"/>
        <v>-4.5771671488475073E-4</v>
      </c>
    </row>
    <row r="108" spans="1:4" x14ac:dyDescent="0.35">
      <c r="A108">
        <f>Analysis!B109</f>
        <v>-695.15805591954245</v>
      </c>
      <c r="B108">
        <f>Analysis!D109</f>
        <v>1.4861649478128897E-2</v>
      </c>
      <c r="C108">
        <f t="shared" si="2"/>
        <v>1.5477870816211043E-2</v>
      </c>
      <c r="D108">
        <f t="shared" si="3"/>
        <v>-6.1622133808214574E-4</v>
      </c>
    </row>
    <row r="109" spans="1:4" x14ac:dyDescent="0.35">
      <c r="A109">
        <f>Analysis!B110</f>
        <v>-700.41370203828274</v>
      </c>
      <c r="B109">
        <f>Analysis!D110</f>
        <v>1.4971985961415912E-2</v>
      </c>
      <c r="C109">
        <f t="shared" si="2"/>
        <v>1.5197723661610223E-2</v>
      </c>
      <c r="D109">
        <f t="shared" si="3"/>
        <v>-2.2573770019431068E-4</v>
      </c>
    </row>
    <row r="110" spans="1:4" x14ac:dyDescent="0.35">
      <c r="A110">
        <f>Analysis!B111</f>
        <v>-705.66916358713036</v>
      </c>
      <c r="B110">
        <f>Analysis!D111</f>
        <v>1.5367109147351893E-2</v>
      </c>
      <c r="C110">
        <f t="shared" si="2"/>
        <v>1.4911399384445282E-2</v>
      </c>
      <c r="D110">
        <f t="shared" si="3"/>
        <v>4.5570976290661147E-4</v>
      </c>
    </row>
    <row r="111" spans="1:4" x14ac:dyDescent="0.35">
      <c r="A111">
        <f>Analysis!B112</f>
        <v>-710.92444057577757</v>
      </c>
      <c r="B111">
        <f>Analysis!D112</f>
        <v>1.4736540855678892E-2</v>
      </c>
      <c r="C111">
        <f t="shared" si="2"/>
        <v>1.4618898636011063E-2</v>
      </c>
      <c r="D111">
        <f t="shared" si="3"/>
        <v>1.1764221966782847E-4</v>
      </c>
    </row>
    <row r="112" spans="1:4" x14ac:dyDescent="0.35">
      <c r="A112">
        <f>Analysis!B113</f>
        <v>-716.17953301401633</v>
      </c>
      <c r="B112">
        <f>Analysis!D113</f>
        <v>1.4645424854214639E-2</v>
      </c>
      <c r="C112">
        <f t="shared" si="2"/>
        <v>1.4320222067528138E-2</v>
      </c>
      <c r="D112">
        <f t="shared" si="3"/>
        <v>3.2520278668650079E-4</v>
      </c>
    </row>
    <row r="113" spans="1:4" x14ac:dyDescent="0.35">
      <c r="A113">
        <f>Analysis!B114</f>
        <v>-721.43444091153924</v>
      </c>
      <c r="B113">
        <f>Analysis!D114</f>
        <v>1.4446603891745083E-2</v>
      </c>
      <c r="C113">
        <f t="shared" si="2"/>
        <v>1.4015370330153877E-2</v>
      </c>
      <c r="D113">
        <f t="shared" si="3"/>
        <v>4.3123356159120545E-4</v>
      </c>
    </row>
    <row r="114" spans="1:4" x14ac:dyDescent="0.35">
      <c r="A114">
        <f>Analysis!B115</f>
        <v>-726.68916427803822</v>
      </c>
      <c r="B114">
        <f>Analysis!D115</f>
        <v>1.4167092402209281E-2</v>
      </c>
      <c r="C114">
        <f t="shared" si="2"/>
        <v>1.3704344074977214E-2</v>
      </c>
      <c r="D114">
        <f t="shared" si="3"/>
        <v>4.6274832723206677E-4</v>
      </c>
    </row>
    <row r="115" spans="1:4" x14ac:dyDescent="0.35">
      <c r="A115">
        <f>Analysis!B116</f>
        <v>-731.94370312323895</v>
      </c>
      <c r="B115">
        <f>Analysis!D116</f>
        <v>1.2946597446927994E-2</v>
      </c>
      <c r="C115">
        <f t="shared" si="2"/>
        <v>1.3387143953016477E-2</v>
      </c>
      <c r="D115">
        <f t="shared" si="3"/>
        <v>-4.4054650608848361E-4</v>
      </c>
    </row>
    <row r="116" spans="1:4" x14ac:dyDescent="0.35">
      <c r="A116">
        <f>Analysis!B117</f>
        <v>-737.1980574568671</v>
      </c>
      <c r="B116">
        <f>Analysis!D117</f>
        <v>1.2553102340691619E-2</v>
      </c>
      <c r="C116">
        <f t="shared" si="2"/>
        <v>1.3063770615221336E-2</v>
      </c>
      <c r="D116">
        <f t="shared" si="3"/>
        <v>-5.1066827452971725E-4</v>
      </c>
    </row>
    <row r="117" spans="1:4" x14ac:dyDescent="0.35">
      <c r="A117">
        <f>Analysis!B118</f>
        <v>-742.45222728868134</v>
      </c>
      <c r="B117">
        <f>Analysis!D118</f>
        <v>1.1990155872934354E-2</v>
      </c>
      <c r="C117">
        <f t="shared" si="2"/>
        <v>1.2734224712470725E-2</v>
      </c>
      <c r="D117">
        <f t="shared" si="3"/>
        <v>-7.4406883953637148E-4</v>
      </c>
    </row>
    <row r="118" spans="1:4" x14ac:dyDescent="0.35">
      <c r="A118">
        <f>Analysis!B119</f>
        <v>-747.70621262834072</v>
      </c>
      <c r="B118">
        <f>Analysis!D119</f>
        <v>1.1128216410473278E-2</v>
      </c>
      <c r="C118">
        <f t="shared" si="2"/>
        <v>1.2398506895581142E-2</v>
      </c>
      <c r="D118">
        <f t="shared" si="3"/>
        <v>-1.2702904851078639E-3</v>
      </c>
    </row>
    <row r="119" spans="1:4" x14ac:dyDescent="0.35">
      <c r="A119">
        <f>Analysis!B120</f>
        <v>-752.96001348560401</v>
      </c>
      <c r="B119">
        <f>Analysis!D120</f>
        <v>1.0257747499327475E-2</v>
      </c>
      <c r="C119">
        <f t="shared" si="2"/>
        <v>1.2056617815294228E-2</v>
      </c>
      <c r="D119">
        <f t="shared" si="3"/>
        <v>-1.7988703159667538E-3</v>
      </c>
    </row>
    <row r="120" spans="1:4" x14ac:dyDescent="0.35">
      <c r="A120">
        <f>Analysis!B121</f>
        <v>-758.21362987016357</v>
      </c>
      <c r="B120">
        <f>Analysis!D121</f>
        <v>9.7721798669165357E-3</v>
      </c>
      <c r="C120">
        <f t="shared" si="2"/>
        <v>1.1708558122287245E-2</v>
      </c>
      <c r="D120">
        <f t="shared" si="3"/>
        <v>-1.9363782553707097E-3</v>
      </c>
    </row>
    <row r="121" spans="1:4" x14ac:dyDescent="0.35">
      <c r="A121">
        <f>Analysis!B122</f>
        <v>-763.46706179171167</v>
      </c>
      <c r="B121">
        <f>Analysis!D122</f>
        <v>8.3161567369702712E-3</v>
      </c>
      <c r="C121">
        <f t="shared" si="2"/>
        <v>1.1354328467168941E-2</v>
      </c>
      <c r="D121">
        <f t="shared" si="3"/>
        <v>-3.0381717301986699E-3</v>
      </c>
    </row>
    <row r="122" spans="1:4" x14ac:dyDescent="0.35">
      <c r="A122">
        <f>Analysis!B123</f>
        <v>-768.72030926004027</v>
      </c>
      <c r="B122">
        <f>Analysis!D123</f>
        <v>6.9050414043268921E-3</v>
      </c>
      <c r="C122">
        <f t="shared" si="2"/>
        <v>1.0993929500472734E-2</v>
      </c>
      <c r="D122">
        <f t="shared" si="3"/>
        <v>-4.0888880961458419E-3</v>
      </c>
    </row>
    <row r="123" spans="1:4" x14ac:dyDescent="0.35">
      <c r="A123">
        <f>Analysis!B124</f>
        <v>-773.97337228480853</v>
      </c>
      <c r="B123">
        <f>Analysis!D124</f>
        <v>6.2466904884169649E-3</v>
      </c>
      <c r="C123">
        <f t="shared" si="2"/>
        <v>1.0627361872672368E-2</v>
      </c>
      <c r="D123">
        <f t="shared" si="3"/>
        <v>-4.3806713842554036E-3</v>
      </c>
    </row>
    <row r="124" spans="1:4" x14ac:dyDescent="0.35">
      <c r="A124">
        <f>Analysis!B125</f>
        <v>-779.22625087570862</v>
      </c>
      <c r="B124">
        <f>Analysis!D125</f>
        <v>5.038962999605357E-3</v>
      </c>
      <c r="C124">
        <f t="shared" si="2"/>
        <v>1.0254626234170951E-2</v>
      </c>
      <c r="D124">
        <f t="shared" si="3"/>
        <v>-5.2156632345655941E-3</v>
      </c>
    </row>
    <row r="125" spans="1:4" x14ac:dyDescent="0.35">
      <c r="A125">
        <f>Analysis!B126</f>
        <v>-784.47894504249939</v>
      </c>
      <c r="B125">
        <f>Analysis!D126</f>
        <v>4.5012892936651698E-3</v>
      </c>
      <c r="C125">
        <f t="shared" si="2"/>
        <v>9.8757232352982439E-3</v>
      </c>
      <c r="D125">
        <f t="shared" si="3"/>
        <v>-5.3744339416330741E-3</v>
      </c>
    </row>
    <row r="126" spans="1:4" x14ac:dyDescent="0.35">
      <c r="A126">
        <f>Analysis!B127</f>
        <v>-789.731454794873</v>
      </c>
      <c r="B126">
        <f>Analysis!D127</f>
        <v>4.5918709629555205E-3</v>
      </c>
      <c r="C126">
        <f t="shared" si="2"/>
        <v>9.4906535263201437E-3</v>
      </c>
      <c r="D126">
        <f t="shared" si="3"/>
        <v>-4.8987825633646231E-3</v>
      </c>
    </row>
    <row r="127" spans="1:4" x14ac:dyDescent="0.35">
      <c r="A127">
        <f>Analysis!B128</f>
        <v>-794.98378014255525</v>
      </c>
      <c r="B127">
        <f>Analysis!D128</f>
        <v>4.7565100393803031E-3</v>
      </c>
      <c r="C127">
        <f t="shared" si="2"/>
        <v>9.0994177574315622E-3</v>
      </c>
      <c r="D127">
        <f t="shared" si="3"/>
        <v>-4.3429077180512591E-3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3D71-7499-48A8-9253-DED452E84700}">
  <dimension ref="A1"/>
  <sheetViews>
    <sheetView workbookViewId="0">
      <selection activeCell="P11" sqref="P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B4AB-7158-4831-BA7A-30C92110B3FE}">
  <dimension ref="A1"/>
  <sheetViews>
    <sheetView workbookViewId="0">
      <selection activeCell="Q11" sqref="Q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0FE2-0897-461B-9C31-56AE302BEBE4}">
  <dimension ref="A1:D28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39</v>
      </c>
    </row>
    <row r="2" spans="1:4" x14ac:dyDescent="0.35">
      <c r="A2" s="2">
        <f>1420.406*(1/(1+B2/300000))</f>
        <v>1420.6427737956326</v>
      </c>
      <c r="B2">
        <v>-50</v>
      </c>
      <c r="C2">
        <v>1</v>
      </c>
    </row>
    <row r="3" spans="1:4" x14ac:dyDescent="0.35">
      <c r="A3" s="2">
        <f t="shared" ref="A3:A28" si="0">1420.406*(1/(1+B3/300000))</f>
        <v>1420.6901380276054</v>
      </c>
      <c r="B3">
        <v>-60</v>
      </c>
      <c r="C3">
        <v>2</v>
      </c>
    </row>
    <row r="4" spans="1:4" x14ac:dyDescent="0.35">
      <c r="A4" s="2">
        <f t="shared" si="0"/>
        <v>1420.7375054179306</v>
      </c>
      <c r="B4">
        <v>-70</v>
      </c>
      <c r="C4">
        <v>5</v>
      </c>
    </row>
    <row r="5" spans="1:4" x14ac:dyDescent="0.35">
      <c r="A5" s="2">
        <f t="shared" si="0"/>
        <v>1420.7848759669246</v>
      </c>
      <c r="B5">
        <v>-80</v>
      </c>
      <c r="C5">
        <v>12</v>
      </c>
    </row>
    <row r="6" spans="1:4" x14ac:dyDescent="0.35">
      <c r="A6" s="2">
        <f t="shared" si="0"/>
        <v>1420.8322496749024</v>
      </c>
      <c r="B6">
        <v>-90</v>
      </c>
      <c r="C6">
        <v>30</v>
      </c>
    </row>
    <row r="7" spans="1:4" x14ac:dyDescent="0.35">
      <c r="A7" s="2">
        <f t="shared" si="0"/>
        <v>1420.8796265421806</v>
      </c>
      <c r="B7">
        <v>-100</v>
      </c>
      <c r="C7">
        <v>47</v>
      </c>
    </row>
    <row r="8" spans="1:4" x14ac:dyDescent="0.35">
      <c r="A8" s="2">
        <f t="shared" si="0"/>
        <v>1420.9270065690753</v>
      </c>
      <c r="B8">
        <v>-110</v>
      </c>
      <c r="C8">
        <v>52</v>
      </c>
    </row>
    <row r="9" spans="1:4" x14ac:dyDescent="0.35">
      <c r="A9" s="2">
        <f t="shared" si="0"/>
        <v>1420.9743897559022</v>
      </c>
      <c r="B9">
        <v>-120</v>
      </c>
      <c r="C9">
        <v>47</v>
      </c>
    </row>
    <row r="10" spans="1:4" x14ac:dyDescent="0.35">
      <c r="A10" s="2">
        <f t="shared" si="0"/>
        <v>1421.0217761029776</v>
      </c>
      <c r="B10">
        <v>-130</v>
      </c>
      <c r="C10">
        <v>39</v>
      </c>
    </row>
    <row r="11" spans="1:4" x14ac:dyDescent="0.35">
      <c r="A11" s="2">
        <f t="shared" si="0"/>
        <v>1421.0691656106183</v>
      </c>
      <c r="B11">
        <v>-140</v>
      </c>
      <c r="C11">
        <v>36</v>
      </c>
    </row>
    <row r="12" spans="1:4" x14ac:dyDescent="0.35">
      <c r="A12" s="2">
        <f t="shared" si="0"/>
        <v>1421.1165582791393</v>
      </c>
      <c r="B12">
        <v>-150</v>
      </c>
      <c r="C12">
        <v>34</v>
      </c>
    </row>
    <row r="13" spans="1:4" x14ac:dyDescent="0.35">
      <c r="A13" s="2">
        <f t="shared" si="0"/>
        <v>1421.1639541088582</v>
      </c>
      <c r="B13">
        <v>-160</v>
      </c>
      <c r="C13">
        <v>33</v>
      </c>
    </row>
    <row r="14" spans="1:4" x14ac:dyDescent="0.35">
      <c r="A14" s="2">
        <f t="shared" si="0"/>
        <v>1421.21135310009</v>
      </c>
      <c r="B14">
        <v>-170</v>
      </c>
      <c r="C14">
        <v>32</v>
      </c>
    </row>
    <row r="15" spans="1:4" x14ac:dyDescent="0.35">
      <c r="A15" s="2">
        <f t="shared" si="0"/>
        <v>1421.258755253152</v>
      </c>
      <c r="B15">
        <v>-180</v>
      </c>
      <c r="C15">
        <v>30</v>
      </c>
    </row>
    <row r="16" spans="1:4" x14ac:dyDescent="0.35">
      <c r="A16" s="2">
        <f t="shared" si="0"/>
        <v>1421.3061605683599</v>
      </c>
      <c r="B16">
        <v>-190</v>
      </c>
      <c r="C16">
        <v>30</v>
      </c>
    </row>
    <row r="17" spans="1:3" x14ac:dyDescent="0.35">
      <c r="A17" s="2">
        <f t="shared" si="0"/>
        <v>1421.3535690460308</v>
      </c>
      <c r="B17">
        <v>-200</v>
      </c>
      <c r="C17">
        <v>28</v>
      </c>
    </row>
    <row r="18" spans="1:3" x14ac:dyDescent="0.35">
      <c r="A18" s="2">
        <f t="shared" si="0"/>
        <v>1421.4009806864806</v>
      </c>
      <c r="B18">
        <v>-210</v>
      </c>
      <c r="C18">
        <v>29</v>
      </c>
    </row>
    <row r="19" spans="1:3" x14ac:dyDescent="0.35">
      <c r="A19" s="2">
        <f t="shared" si="0"/>
        <v>1421.4483954900261</v>
      </c>
      <c r="B19">
        <v>-220</v>
      </c>
      <c r="C19">
        <v>29</v>
      </c>
    </row>
    <row r="20" spans="1:3" x14ac:dyDescent="0.35">
      <c r="A20" s="2">
        <f t="shared" si="0"/>
        <v>1421.4958134569836</v>
      </c>
      <c r="B20">
        <v>-230</v>
      </c>
      <c r="C20">
        <v>31</v>
      </c>
    </row>
    <row r="21" spans="1:3" x14ac:dyDescent="0.35">
      <c r="A21" s="2">
        <f t="shared" si="0"/>
        <v>1421.54323458767</v>
      </c>
      <c r="B21">
        <v>-240</v>
      </c>
      <c r="C21">
        <v>35</v>
      </c>
    </row>
    <row r="22" spans="1:3" x14ac:dyDescent="0.35">
      <c r="A22" s="2">
        <f t="shared" si="0"/>
        <v>1421.5906588824018</v>
      </c>
      <c r="B22">
        <v>-250</v>
      </c>
      <c r="C22">
        <v>43</v>
      </c>
    </row>
    <row r="23" spans="1:3" x14ac:dyDescent="0.35">
      <c r="A23" s="2">
        <f t="shared" si="0"/>
        <v>1421.6380863414959</v>
      </c>
      <c r="B23">
        <v>-260</v>
      </c>
      <c r="C23">
        <v>48</v>
      </c>
    </row>
    <row r="24" spans="1:3" x14ac:dyDescent="0.35">
      <c r="A24" s="2">
        <f t="shared" si="0"/>
        <v>1421.6855169652686</v>
      </c>
      <c r="B24">
        <v>-270</v>
      </c>
      <c r="C24">
        <v>37</v>
      </c>
    </row>
    <row r="25" spans="1:3" x14ac:dyDescent="0.35">
      <c r="A25" s="2">
        <f t="shared" si="0"/>
        <v>1421.7329507540371</v>
      </c>
      <c r="B25">
        <v>-280</v>
      </c>
      <c r="C25">
        <v>18</v>
      </c>
    </row>
    <row r="26" spans="1:3" x14ac:dyDescent="0.35">
      <c r="A26" s="2">
        <f t="shared" si="0"/>
        <v>1421.7803877081176</v>
      </c>
      <c r="B26">
        <v>-290</v>
      </c>
      <c r="C26">
        <v>5</v>
      </c>
    </row>
    <row r="27" spans="1:3" x14ac:dyDescent="0.35">
      <c r="A27" s="2">
        <f t="shared" si="0"/>
        <v>1421.8278278278278</v>
      </c>
      <c r="B27">
        <v>-300</v>
      </c>
      <c r="C27">
        <v>2</v>
      </c>
    </row>
    <row r="28" spans="1:3" x14ac:dyDescent="0.35">
      <c r="A28" s="2">
        <f t="shared" si="0"/>
        <v>1421.8752711134839</v>
      </c>
      <c r="B28">
        <v>-310</v>
      </c>
      <c r="C28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9E5A-FC8B-42F2-8B53-8AFAC33AFB9E}">
  <dimension ref="A1:D34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40</v>
      </c>
    </row>
    <row r="2" spans="1:4" x14ac:dyDescent="0.35">
      <c r="A2" s="2">
        <f>1420.406*(1/(1+B2/300000))</f>
        <v>1419.9326891036321</v>
      </c>
      <c r="B2">
        <v>100</v>
      </c>
      <c r="C2">
        <v>0</v>
      </c>
    </row>
    <row r="3" spans="1:4" x14ac:dyDescent="0.35">
      <c r="A3" s="2">
        <f t="shared" ref="A3:A34" si="0">1420.406*(1/(1+B3/300000))</f>
        <v>1419.8853753623671</v>
      </c>
      <c r="B3">
        <v>110</v>
      </c>
      <c r="C3">
        <v>0.2</v>
      </c>
    </row>
    <row r="4" spans="1:4" x14ac:dyDescent="0.35">
      <c r="A4" s="2">
        <f t="shared" si="0"/>
        <v>1419.8380647740903</v>
      </c>
      <c r="B4">
        <v>120</v>
      </c>
      <c r="C4">
        <v>0.5</v>
      </c>
    </row>
    <row r="5" spans="1:4" x14ac:dyDescent="0.35">
      <c r="A5" s="2">
        <f t="shared" si="0"/>
        <v>1419.7907573384866</v>
      </c>
      <c r="B5">
        <v>130</v>
      </c>
      <c r="C5">
        <v>1.75</v>
      </c>
    </row>
    <row r="6" spans="1:4" x14ac:dyDescent="0.35">
      <c r="A6" s="2">
        <f t="shared" si="0"/>
        <v>1419.7434530552409</v>
      </c>
      <c r="B6">
        <v>140</v>
      </c>
      <c r="C6">
        <v>2.75</v>
      </c>
    </row>
    <row r="7" spans="1:4" x14ac:dyDescent="0.35">
      <c r="A7" s="2">
        <f t="shared" si="0"/>
        <v>1419.6961519240378</v>
      </c>
      <c r="B7">
        <v>150</v>
      </c>
      <c r="C7">
        <v>3.25</v>
      </c>
    </row>
    <row r="8" spans="1:4" x14ac:dyDescent="0.35">
      <c r="A8" s="2">
        <f t="shared" si="0"/>
        <v>1419.6488539445629</v>
      </c>
      <c r="B8">
        <v>160</v>
      </c>
      <c r="C8">
        <v>3.75</v>
      </c>
    </row>
    <row r="9" spans="1:4" x14ac:dyDescent="0.35">
      <c r="A9" s="2">
        <f t="shared" si="0"/>
        <v>1419.6015591165005</v>
      </c>
      <c r="B9">
        <v>170</v>
      </c>
      <c r="C9">
        <v>5</v>
      </c>
    </row>
    <row r="10" spans="1:4" x14ac:dyDescent="0.35">
      <c r="A10" s="2">
        <f t="shared" si="0"/>
        <v>1419.5542674395363</v>
      </c>
      <c r="B10">
        <v>180</v>
      </c>
      <c r="C10">
        <v>6.1</v>
      </c>
    </row>
    <row r="11" spans="1:4" x14ac:dyDescent="0.35">
      <c r="A11" s="2">
        <f t="shared" si="0"/>
        <v>1419.5069789133549</v>
      </c>
      <c r="B11">
        <v>190</v>
      </c>
      <c r="C11">
        <v>6</v>
      </c>
    </row>
    <row r="12" spans="1:4" x14ac:dyDescent="0.35">
      <c r="A12" s="2">
        <f t="shared" si="0"/>
        <v>1419.4596935376417</v>
      </c>
      <c r="B12">
        <v>200</v>
      </c>
      <c r="C12">
        <v>5.67</v>
      </c>
    </row>
    <row r="13" spans="1:4" x14ac:dyDescent="0.35">
      <c r="A13" s="2">
        <f t="shared" si="0"/>
        <v>1419.4124113120818</v>
      </c>
      <c r="B13">
        <v>210</v>
      </c>
      <c r="C13">
        <v>5.7</v>
      </c>
    </row>
    <row r="14" spans="1:4" x14ac:dyDescent="0.35">
      <c r="A14" s="2">
        <f t="shared" si="0"/>
        <v>1419.3651322363601</v>
      </c>
      <c r="B14">
        <v>220</v>
      </c>
      <c r="C14">
        <v>5.6</v>
      </c>
    </row>
    <row r="15" spans="1:4" x14ac:dyDescent="0.35">
      <c r="A15" s="2">
        <f t="shared" si="0"/>
        <v>1419.3178563101624</v>
      </c>
      <c r="B15">
        <v>230</v>
      </c>
      <c r="C15">
        <v>5.2</v>
      </c>
    </row>
    <row r="16" spans="1:4" x14ac:dyDescent="0.35">
      <c r="A16" s="2">
        <f t="shared" si="0"/>
        <v>1419.2705835331735</v>
      </c>
      <c r="B16">
        <v>240</v>
      </c>
      <c r="C16">
        <v>5.25</v>
      </c>
    </row>
    <row r="17" spans="1:3" x14ac:dyDescent="0.35">
      <c r="A17" s="2">
        <f t="shared" si="0"/>
        <v>1419.2233139050791</v>
      </c>
      <c r="B17">
        <v>250</v>
      </c>
      <c r="C17">
        <v>6.5</v>
      </c>
    </row>
    <row r="18" spans="1:3" x14ac:dyDescent="0.35">
      <c r="A18" s="2">
        <f t="shared" si="0"/>
        <v>1419.1760474255645</v>
      </c>
      <c r="B18">
        <v>260</v>
      </c>
      <c r="C18">
        <v>7.2</v>
      </c>
    </row>
    <row r="19" spans="1:3" x14ac:dyDescent="0.35">
      <c r="A19" s="2">
        <f t="shared" si="0"/>
        <v>1419.1287840943151</v>
      </c>
      <c r="B19">
        <v>270</v>
      </c>
      <c r="C19">
        <v>8.1</v>
      </c>
    </row>
    <row r="20" spans="1:3" x14ac:dyDescent="0.35">
      <c r="A20" s="2">
        <f t="shared" si="0"/>
        <v>1419.0815239110166</v>
      </c>
      <c r="B20">
        <v>280</v>
      </c>
      <c r="C20">
        <v>7.5</v>
      </c>
    </row>
    <row r="21" spans="1:3" x14ac:dyDescent="0.35">
      <c r="A21" s="2">
        <f t="shared" si="0"/>
        <v>1419.034266875354</v>
      </c>
      <c r="B21">
        <v>290</v>
      </c>
      <c r="C21">
        <v>6.6</v>
      </c>
    </row>
    <row r="22" spans="1:3" x14ac:dyDescent="0.35">
      <c r="A22" s="2">
        <f t="shared" si="0"/>
        <v>1418.987012987013</v>
      </c>
      <c r="B22">
        <v>300</v>
      </c>
      <c r="C22">
        <v>6.8</v>
      </c>
    </row>
    <row r="23" spans="1:3" x14ac:dyDescent="0.35">
      <c r="A23" s="2">
        <f t="shared" si="0"/>
        <v>1418.9397622456793</v>
      </c>
      <c r="B23">
        <v>310</v>
      </c>
      <c r="C23">
        <v>5</v>
      </c>
    </row>
    <row r="24" spans="1:3" x14ac:dyDescent="0.35">
      <c r="A24" s="2">
        <f t="shared" si="0"/>
        <v>1418.8925146510387</v>
      </c>
      <c r="B24">
        <v>320</v>
      </c>
      <c r="C24">
        <v>3</v>
      </c>
    </row>
    <row r="25" spans="1:3" x14ac:dyDescent="0.35">
      <c r="A25" s="2">
        <f t="shared" si="0"/>
        <v>1418.8452702027766</v>
      </c>
      <c r="B25">
        <v>330</v>
      </c>
      <c r="C25">
        <v>1</v>
      </c>
    </row>
    <row r="26" spans="1:3" x14ac:dyDescent="0.35">
      <c r="A26" s="2">
        <f t="shared" si="0"/>
        <v>1418.7980289005793</v>
      </c>
      <c r="B26">
        <v>340</v>
      </c>
      <c r="C26">
        <v>0.5</v>
      </c>
    </row>
    <row r="27" spans="1:3" x14ac:dyDescent="0.35">
      <c r="A27" s="2">
        <f t="shared" si="0"/>
        <v>1418.7507907441316</v>
      </c>
      <c r="B27">
        <v>350</v>
      </c>
      <c r="C27">
        <v>0.3</v>
      </c>
    </row>
    <row r="28" spans="1:3" x14ac:dyDescent="0.35">
      <c r="A28" s="2">
        <f t="shared" si="0"/>
        <v>1418.7035557331201</v>
      </c>
      <c r="B28">
        <v>360</v>
      </c>
      <c r="C28">
        <v>0.25</v>
      </c>
    </row>
    <row r="29" spans="1:3" x14ac:dyDescent="0.35">
      <c r="A29" s="2">
        <f t="shared" si="0"/>
        <v>1418.6563238672302</v>
      </c>
      <c r="B29">
        <v>370</v>
      </c>
      <c r="C29">
        <v>0.25</v>
      </c>
    </row>
    <row r="30" spans="1:3" x14ac:dyDescent="0.35">
      <c r="A30" s="2">
        <f t="shared" si="0"/>
        <v>1418.6090951461481</v>
      </c>
      <c r="B30">
        <v>380</v>
      </c>
      <c r="C30">
        <v>0.2</v>
      </c>
    </row>
    <row r="31" spans="1:3" x14ac:dyDescent="0.35">
      <c r="A31" s="2">
        <f t="shared" si="0"/>
        <v>1418.5618695695593</v>
      </c>
      <c r="B31">
        <v>390</v>
      </c>
      <c r="C31">
        <v>0.2</v>
      </c>
    </row>
    <row r="32" spans="1:3" x14ac:dyDescent="0.35">
      <c r="A32" s="2">
        <f t="shared" si="0"/>
        <v>1418.5146471371502</v>
      </c>
      <c r="B32">
        <v>400</v>
      </c>
      <c r="C32">
        <v>0.15</v>
      </c>
    </row>
    <row r="33" spans="1:3" x14ac:dyDescent="0.35">
      <c r="A33" s="2">
        <f t="shared" si="0"/>
        <v>1418.4674278486068</v>
      </c>
      <c r="B33">
        <v>410</v>
      </c>
      <c r="C33">
        <v>0.125</v>
      </c>
    </row>
    <row r="34" spans="1:3" x14ac:dyDescent="0.35">
      <c r="A34" s="2">
        <f t="shared" si="0"/>
        <v>1418.4202117036148</v>
      </c>
      <c r="B34">
        <v>420</v>
      </c>
      <c r="C34">
        <v>0.1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A58F-17A6-4F05-B757-443E69BF0F02}">
  <dimension ref="A1:D21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40</v>
      </c>
    </row>
    <row r="2" spans="1:4" x14ac:dyDescent="0.35">
      <c r="A2" s="2">
        <f>1420.406*(1/(1+B2/300000))</f>
        <v>1421.7092334640085</v>
      </c>
      <c r="B2">
        <v>-275</v>
      </c>
      <c r="C2">
        <v>0</v>
      </c>
    </row>
    <row r="3" spans="1:4" x14ac:dyDescent="0.35">
      <c r="A3" s="2">
        <f t="shared" ref="A3:A9" si="0">1420.406*(1/(1+B3/300000))</f>
        <v>1421.5906588824018</v>
      </c>
      <c r="B3">
        <v>-250</v>
      </c>
      <c r="C3">
        <v>0.8</v>
      </c>
    </row>
    <row r="4" spans="1:4" x14ac:dyDescent="0.35">
      <c r="A4" s="2">
        <f t="shared" si="0"/>
        <v>1421.4721040780587</v>
      </c>
      <c r="B4">
        <v>-225</v>
      </c>
      <c r="C4">
        <v>2</v>
      </c>
    </row>
    <row r="5" spans="1:4" x14ac:dyDescent="0.35">
      <c r="A5" s="2">
        <f t="shared" si="0"/>
        <v>1421.3535690460308</v>
      </c>
      <c r="B5">
        <v>-200</v>
      </c>
      <c r="C5">
        <v>2.7</v>
      </c>
    </row>
    <row r="6" spans="1:4" x14ac:dyDescent="0.35">
      <c r="A6" s="2">
        <f t="shared" si="0"/>
        <v>1421.2350537813727</v>
      </c>
      <c r="B6">
        <v>-175</v>
      </c>
      <c r="C6">
        <v>2.5</v>
      </c>
    </row>
    <row r="7" spans="1:4" x14ac:dyDescent="0.35">
      <c r="A7" s="2">
        <f t="shared" si="0"/>
        <v>1421.1165582791393</v>
      </c>
      <c r="B7">
        <v>-150</v>
      </c>
      <c r="C7">
        <v>2.8</v>
      </c>
    </row>
    <row r="8" spans="1:4" x14ac:dyDescent="0.35">
      <c r="A8" s="2">
        <f t="shared" si="0"/>
        <v>1420.9980825343894</v>
      </c>
      <c r="B8">
        <v>-125</v>
      </c>
      <c r="C8">
        <v>2.15</v>
      </c>
    </row>
    <row r="9" spans="1:4" x14ac:dyDescent="0.35">
      <c r="A9" s="2">
        <f t="shared" si="0"/>
        <v>1420.8796265421806</v>
      </c>
      <c r="B9">
        <v>-100</v>
      </c>
      <c r="C9">
        <v>2.15</v>
      </c>
    </row>
    <row r="10" spans="1:4" x14ac:dyDescent="0.35">
      <c r="A10" s="2">
        <f>1420.406*(1/(1+B10/300000))</f>
        <v>1420.7611902975746</v>
      </c>
      <c r="B10">
        <v>-75</v>
      </c>
      <c r="C10">
        <v>2.1</v>
      </c>
    </row>
    <row r="11" spans="1:4" x14ac:dyDescent="0.35">
      <c r="A11" s="2">
        <f t="shared" ref="A11:A21" si="1">1420.406*(1/(1+B11/300000))</f>
        <v>1420.6427737956326</v>
      </c>
      <c r="B11">
        <v>-50</v>
      </c>
      <c r="C11">
        <v>3.25</v>
      </c>
    </row>
    <row r="12" spans="1:4" x14ac:dyDescent="0.35">
      <c r="A12" s="2">
        <f t="shared" si="1"/>
        <v>1420.5243770314191</v>
      </c>
      <c r="B12">
        <v>-25</v>
      </c>
      <c r="C12">
        <v>2.25</v>
      </c>
    </row>
    <row r="13" spans="1:4" x14ac:dyDescent="0.35">
      <c r="A13" s="2">
        <f t="shared" si="1"/>
        <v>1420.4059999999999</v>
      </c>
      <c r="B13">
        <v>0</v>
      </c>
      <c r="C13">
        <v>1.75</v>
      </c>
    </row>
    <row r="14" spans="1:4" x14ac:dyDescent="0.35">
      <c r="A14" s="2">
        <f t="shared" si="1"/>
        <v>1420.2876426964417</v>
      </c>
      <c r="B14">
        <v>25</v>
      </c>
      <c r="C14">
        <v>3</v>
      </c>
    </row>
    <row r="15" spans="1:4" x14ac:dyDescent="0.35">
      <c r="A15" s="2">
        <f t="shared" si="1"/>
        <v>1420.169305115814</v>
      </c>
      <c r="B15">
        <v>50</v>
      </c>
      <c r="C15">
        <v>2.75</v>
      </c>
    </row>
    <row r="16" spans="1:4" x14ac:dyDescent="0.35">
      <c r="A16" s="2">
        <f t="shared" si="1"/>
        <v>1420.0509872531866</v>
      </c>
      <c r="B16">
        <v>75</v>
      </c>
      <c r="C16">
        <v>2.6</v>
      </c>
    </row>
    <row r="17" spans="1:3" x14ac:dyDescent="0.35">
      <c r="A17" s="2">
        <f t="shared" si="1"/>
        <v>1419.9326891036321</v>
      </c>
      <c r="B17">
        <v>100</v>
      </c>
      <c r="C17">
        <v>4.5</v>
      </c>
    </row>
    <row r="18" spans="1:3" x14ac:dyDescent="0.35">
      <c r="A18" s="2">
        <f t="shared" si="1"/>
        <v>1419.814410662224</v>
      </c>
      <c r="B18">
        <v>125</v>
      </c>
      <c r="C18">
        <v>5.8</v>
      </c>
    </row>
    <row r="19" spans="1:3" x14ac:dyDescent="0.35">
      <c r="A19" s="2">
        <f t="shared" si="1"/>
        <v>1419.6961519240378</v>
      </c>
      <c r="B19">
        <v>150</v>
      </c>
      <c r="C19">
        <v>3.5</v>
      </c>
    </row>
    <row r="20" spans="1:3" x14ac:dyDescent="0.35">
      <c r="A20" s="2">
        <f t="shared" si="1"/>
        <v>1419.5779128841507</v>
      </c>
      <c r="B20">
        <v>175</v>
      </c>
      <c r="C20">
        <v>1</v>
      </c>
    </row>
    <row r="21" spans="1:3" x14ac:dyDescent="0.35">
      <c r="A21" s="2">
        <f t="shared" si="1"/>
        <v>1419.4596935376417</v>
      </c>
      <c r="B21">
        <v>200</v>
      </c>
      <c r="C21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15D-965B-47DD-88CE-D8C6B9C4A2A5}">
  <dimension ref="A1:D30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40</v>
      </c>
    </row>
    <row r="2" spans="1:4" x14ac:dyDescent="0.35">
      <c r="A2" s="2">
        <f>1420.406*(1/(1+B2/300000))</f>
        <v>1417.6180178981335</v>
      </c>
      <c r="B2">
        <v>590</v>
      </c>
      <c r="C2">
        <v>0</v>
      </c>
    </row>
    <row r="3" spans="1:4" x14ac:dyDescent="0.35">
      <c r="A3" s="2">
        <f t="shared" ref="A3:A9" si="0">1420.406*(1/(1+B3/300000))</f>
        <v>1417.5944376985647</v>
      </c>
      <c r="B3">
        <v>595</v>
      </c>
      <c r="C3">
        <v>0.05</v>
      </c>
    </row>
    <row r="4" spans="1:4" x14ac:dyDescent="0.35">
      <c r="A4" s="2">
        <f t="shared" si="0"/>
        <v>1417.5708582834329</v>
      </c>
      <c r="B4">
        <v>600</v>
      </c>
      <c r="C4">
        <v>0.1</v>
      </c>
    </row>
    <row r="5" spans="1:4" x14ac:dyDescent="0.35">
      <c r="A5" s="2">
        <f t="shared" si="0"/>
        <v>1417.5472796527006</v>
      </c>
      <c r="B5">
        <v>605</v>
      </c>
      <c r="C5">
        <v>0.17499999999999999</v>
      </c>
    </row>
    <row r="6" spans="1:4" x14ac:dyDescent="0.35">
      <c r="A6" s="2">
        <f t="shared" si="0"/>
        <v>1417.5237018063272</v>
      </c>
      <c r="B6">
        <v>610</v>
      </c>
      <c r="C6">
        <v>0.25</v>
      </c>
    </row>
    <row r="7" spans="1:4" x14ac:dyDescent="0.35">
      <c r="A7" s="2">
        <f t="shared" si="0"/>
        <v>1417.500124744274</v>
      </c>
      <c r="B7">
        <v>615</v>
      </c>
      <c r="C7">
        <v>0.57499999999999996</v>
      </c>
    </row>
    <row r="8" spans="1:4" x14ac:dyDescent="0.35">
      <c r="A8" s="2">
        <f t="shared" si="0"/>
        <v>1417.4765484665027</v>
      </c>
      <c r="B8">
        <v>620</v>
      </c>
      <c r="C8">
        <v>0.9</v>
      </c>
    </row>
    <row r="9" spans="1:4" x14ac:dyDescent="0.35">
      <c r="A9" s="2">
        <f t="shared" si="0"/>
        <v>1417.4529729729729</v>
      </c>
      <c r="B9">
        <v>625</v>
      </c>
      <c r="C9">
        <v>1.825</v>
      </c>
    </row>
    <row r="10" spans="1:4" x14ac:dyDescent="0.35">
      <c r="A10" s="2">
        <f>1420.406*(1/(1+B10/300000))</f>
        <v>1417.4293982636464</v>
      </c>
      <c r="B10">
        <v>630</v>
      </c>
      <c r="C10">
        <v>2.75</v>
      </c>
    </row>
    <row r="11" spans="1:4" x14ac:dyDescent="0.35">
      <c r="A11" s="2">
        <f t="shared" ref="A11:A30" si="1">1420.406*(1/(1+B11/300000))</f>
        <v>1417.4058243384834</v>
      </c>
      <c r="B11">
        <v>635</v>
      </c>
      <c r="C11">
        <v>3.7749999999999999</v>
      </c>
    </row>
    <row r="12" spans="1:4" x14ac:dyDescent="0.35">
      <c r="A12" s="2">
        <f t="shared" si="1"/>
        <v>1417.3822511974454</v>
      </c>
      <c r="B12">
        <v>640</v>
      </c>
      <c r="C12">
        <v>4.8</v>
      </c>
    </row>
    <row r="13" spans="1:4" x14ac:dyDescent="0.35">
      <c r="A13" s="2">
        <f t="shared" si="1"/>
        <v>1417.3586788404928</v>
      </c>
      <c r="B13">
        <v>645</v>
      </c>
      <c r="C13">
        <v>5.33</v>
      </c>
    </row>
    <row r="14" spans="1:4" x14ac:dyDescent="0.35">
      <c r="A14" s="2">
        <f t="shared" si="1"/>
        <v>1417.3351072675869</v>
      </c>
      <c r="B14">
        <v>650</v>
      </c>
      <c r="C14">
        <v>5.2</v>
      </c>
    </row>
    <row r="15" spans="1:4" x14ac:dyDescent="0.35">
      <c r="A15" s="2">
        <f t="shared" si="1"/>
        <v>1417.3115364786879</v>
      </c>
      <c r="B15">
        <v>655</v>
      </c>
      <c r="C15">
        <v>4.9349999999999996</v>
      </c>
    </row>
    <row r="16" spans="1:4" x14ac:dyDescent="0.35">
      <c r="A16" s="2">
        <f t="shared" si="1"/>
        <v>1417.2879664737577</v>
      </c>
      <c r="B16">
        <v>660</v>
      </c>
      <c r="C16">
        <v>4.67</v>
      </c>
    </row>
    <row r="17" spans="1:3" x14ac:dyDescent="0.35">
      <c r="A17" s="2">
        <f t="shared" si="1"/>
        <v>1417.2643972527562</v>
      </c>
      <c r="B17">
        <v>665</v>
      </c>
      <c r="C17">
        <v>4.75</v>
      </c>
    </row>
    <row r="18" spans="1:3" x14ac:dyDescent="0.35">
      <c r="A18" s="2">
        <f t="shared" si="1"/>
        <v>1417.240828815645</v>
      </c>
      <c r="B18">
        <v>670</v>
      </c>
      <c r="C18">
        <v>4.7</v>
      </c>
    </row>
    <row r="19" spans="1:3" x14ac:dyDescent="0.35">
      <c r="A19" s="2">
        <f t="shared" si="1"/>
        <v>1417.2172611623846</v>
      </c>
      <c r="B19">
        <v>675</v>
      </c>
      <c r="C19">
        <v>4.25</v>
      </c>
    </row>
    <row r="20" spans="1:3" x14ac:dyDescent="0.35">
      <c r="A20" s="2">
        <f t="shared" si="1"/>
        <v>1417.193694292936</v>
      </c>
      <c r="B20">
        <v>680</v>
      </c>
      <c r="C20">
        <v>3.8</v>
      </c>
    </row>
    <row r="21" spans="1:3" x14ac:dyDescent="0.35">
      <c r="A21" s="2">
        <f t="shared" si="1"/>
        <v>1417.1701282072599</v>
      </c>
      <c r="B21">
        <v>685</v>
      </c>
      <c r="C21">
        <v>2.8</v>
      </c>
    </row>
    <row r="22" spans="1:3" x14ac:dyDescent="0.35">
      <c r="A22" s="2">
        <f t="shared" si="1"/>
        <v>1417.1465629053178</v>
      </c>
      <c r="B22">
        <v>690</v>
      </c>
      <c r="C22">
        <v>1.8</v>
      </c>
    </row>
    <row r="23" spans="1:3" x14ac:dyDescent="0.35">
      <c r="A23" s="2">
        <f t="shared" si="1"/>
        <v>1417.1229983870699</v>
      </c>
      <c r="B23">
        <v>695</v>
      </c>
      <c r="C23">
        <v>1.2749999999999999</v>
      </c>
    </row>
    <row r="24" spans="1:3" x14ac:dyDescent="0.35">
      <c r="A24" s="2">
        <f t="shared" si="1"/>
        <v>1417.0994346524776</v>
      </c>
      <c r="B24">
        <v>700</v>
      </c>
      <c r="C24">
        <v>0.75</v>
      </c>
    </row>
    <row r="25" spans="1:3" x14ac:dyDescent="0.35">
      <c r="A25" s="2">
        <f t="shared" si="1"/>
        <v>1417.0758717015012</v>
      </c>
      <c r="B25">
        <v>705</v>
      </c>
      <c r="C25">
        <v>0.54</v>
      </c>
    </row>
    <row r="26" spans="1:3" x14ac:dyDescent="0.35">
      <c r="A26" s="2">
        <f t="shared" si="1"/>
        <v>1417.0523095341027</v>
      </c>
      <c r="B26">
        <v>710</v>
      </c>
      <c r="C26">
        <v>0.33</v>
      </c>
    </row>
    <row r="27" spans="1:3" x14ac:dyDescent="0.35">
      <c r="A27" s="2">
        <f t="shared" si="1"/>
        <v>1417.0287481502417</v>
      </c>
      <c r="B27">
        <v>715</v>
      </c>
      <c r="C27">
        <v>0.26500000000000001</v>
      </c>
    </row>
    <row r="28" spans="1:3" x14ac:dyDescent="0.35">
      <c r="A28" s="2">
        <f t="shared" si="1"/>
        <v>1417.0051875498805</v>
      </c>
      <c r="B28">
        <v>720</v>
      </c>
      <c r="C28">
        <v>0.2</v>
      </c>
    </row>
    <row r="29" spans="1:3" x14ac:dyDescent="0.35">
      <c r="A29" s="2">
        <f t="shared" si="1"/>
        <v>1416.9816277329785</v>
      </c>
      <c r="B29">
        <v>725</v>
      </c>
      <c r="C29">
        <v>0.1</v>
      </c>
    </row>
    <row r="30" spans="1:3" x14ac:dyDescent="0.35">
      <c r="A30" s="2">
        <f t="shared" si="1"/>
        <v>1416.958068699498</v>
      </c>
      <c r="B30">
        <v>730</v>
      </c>
      <c r="C30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3D1F-D4B6-4EA8-AA70-87190EB16650}">
  <dimension ref="A1:E28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5" x14ac:dyDescent="0.35">
      <c r="A1" s="1" t="s">
        <v>9</v>
      </c>
      <c r="B1" s="1" t="s">
        <v>10</v>
      </c>
      <c r="C1" s="1" t="s">
        <v>11</v>
      </c>
      <c r="D1" s="1" t="s">
        <v>37</v>
      </c>
      <c r="E1" t="s">
        <v>41</v>
      </c>
    </row>
    <row r="2" spans="1:5" x14ac:dyDescent="0.35">
      <c r="A2" s="2">
        <f>1420.406*(1/(1+B2/300000))</f>
        <v>1422.4804506572084</v>
      </c>
      <c r="B2">
        <v>-437.5</v>
      </c>
      <c r="C2">
        <f>D2*0.6</f>
        <v>0</v>
      </c>
      <c r="D2">
        <v>0</v>
      </c>
    </row>
    <row r="3" spans="1:5" x14ac:dyDescent="0.35">
      <c r="A3" s="2">
        <f t="shared" ref="A3:A16" si="0">1420.406*(1/(1+B3/300000))</f>
        <v>1422.4210965534508</v>
      </c>
      <c r="B3">
        <v>-425</v>
      </c>
      <c r="C3">
        <f t="shared" ref="C3:C16" si="1">D3*0.6</f>
        <v>0.15</v>
      </c>
      <c r="D3">
        <v>0.25</v>
      </c>
    </row>
    <row r="4" spans="1:5" x14ac:dyDescent="0.35">
      <c r="A4" s="2">
        <f t="shared" si="0"/>
        <v>1422.3617474026787</v>
      </c>
      <c r="B4">
        <v>-412.5</v>
      </c>
      <c r="C4">
        <f t="shared" si="1"/>
        <v>0.36</v>
      </c>
      <c r="D4">
        <v>0.6</v>
      </c>
    </row>
    <row r="5" spans="1:5" x14ac:dyDescent="0.35">
      <c r="A5" s="2">
        <f t="shared" si="0"/>
        <v>1422.3024032042724</v>
      </c>
      <c r="B5">
        <v>-400</v>
      </c>
      <c r="C5">
        <f t="shared" si="1"/>
        <v>0.48</v>
      </c>
      <c r="D5">
        <v>0.8</v>
      </c>
    </row>
    <row r="6" spans="1:5" x14ac:dyDescent="0.35">
      <c r="A6" s="2">
        <f t="shared" si="0"/>
        <v>1422.2430639576119</v>
      </c>
      <c r="B6">
        <v>-387.5</v>
      </c>
      <c r="C6">
        <f t="shared" si="1"/>
        <v>1.65</v>
      </c>
      <c r="D6">
        <v>2.75</v>
      </c>
    </row>
    <row r="7" spans="1:5" x14ac:dyDescent="0.35">
      <c r="A7" s="2">
        <f t="shared" si="0"/>
        <v>1422.1837296620777</v>
      </c>
      <c r="B7">
        <v>-375</v>
      </c>
      <c r="C7">
        <f t="shared" si="1"/>
        <v>3.4499999999999997</v>
      </c>
      <c r="D7">
        <v>5.75</v>
      </c>
    </row>
    <row r="8" spans="1:5" x14ac:dyDescent="0.35">
      <c r="A8" s="2">
        <f t="shared" si="0"/>
        <v>1422.1244003170498</v>
      </c>
      <c r="B8">
        <v>-362.5</v>
      </c>
      <c r="C8">
        <f t="shared" si="1"/>
        <v>5.0999999999999996</v>
      </c>
      <c r="D8">
        <v>8.5</v>
      </c>
    </row>
    <row r="9" spans="1:5" x14ac:dyDescent="0.35">
      <c r="A9" s="2">
        <f t="shared" si="0"/>
        <v>1422.0650759219088</v>
      </c>
      <c r="B9">
        <v>-350</v>
      </c>
      <c r="C9">
        <f t="shared" si="1"/>
        <v>6.1499999999999995</v>
      </c>
      <c r="D9">
        <v>10.25</v>
      </c>
    </row>
    <row r="10" spans="1:5" x14ac:dyDescent="0.35">
      <c r="A10" s="2">
        <f t="shared" si="0"/>
        <v>1422.0057564760355</v>
      </c>
      <c r="B10">
        <v>-337.5</v>
      </c>
      <c r="C10">
        <f t="shared" si="1"/>
        <v>5.64</v>
      </c>
      <c r="D10">
        <v>9.4</v>
      </c>
    </row>
    <row r="11" spans="1:5" x14ac:dyDescent="0.35">
      <c r="A11" s="2">
        <f t="shared" si="0"/>
        <v>1421.9464419788103</v>
      </c>
      <c r="B11">
        <v>-325</v>
      </c>
      <c r="C11">
        <f t="shared" si="1"/>
        <v>4.32</v>
      </c>
      <c r="D11">
        <v>7.2</v>
      </c>
    </row>
    <row r="12" spans="1:5" x14ac:dyDescent="0.35">
      <c r="A12" s="2">
        <f t="shared" si="0"/>
        <v>1421.8871324296142</v>
      </c>
      <c r="B12">
        <v>-312.5</v>
      </c>
      <c r="C12">
        <f t="shared" si="1"/>
        <v>2.52</v>
      </c>
      <c r="D12">
        <v>4.2</v>
      </c>
    </row>
    <row r="13" spans="1:5" x14ac:dyDescent="0.35">
      <c r="A13" s="2">
        <f t="shared" si="0"/>
        <v>1421.8278278278278</v>
      </c>
      <c r="B13">
        <v>-300</v>
      </c>
      <c r="C13">
        <f t="shared" si="1"/>
        <v>1.3499999999999999</v>
      </c>
      <c r="D13">
        <v>2.25</v>
      </c>
    </row>
    <row r="14" spans="1:5" x14ac:dyDescent="0.35">
      <c r="A14" s="2">
        <f t="shared" si="0"/>
        <v>1421.7685281728322</v>
      </c>
      <c r="B14">
        <v>-287.5</v>
      </c>
      <c r="C14">
        <f t="shared" si="1"/>
        <v>0.6</v>
      </c>
      <c r="D14">
        <v>1</v>
      </c>
    </row>
    <row r="15" spans="1:5" x14ac:dyDescent="0.35">
      <c r="A15" s="2">
        <f t="shared" si="0"/>
        <v>1421.7092334640085</v>
      </c>
      <c r="B15">
        <v>-275</v>
      </c>
      <c r="C15">
        <f t="shared" si="1"/>
        <v>0.12</v>
      </c>
      <c r="D15">
        <v>0.2</v>
      </c>
    </row>
    <row r="16" spans="1:5" x14ac:dyDescent="0.35">
      <c r="A16" s="2">
        <f t="shared" si="0"/>
        <v>1421.649943700738</v>
      </c>
      <c r="B16">
        <v>-262.5</v>
      </c>
      <c r="C16">
        <f t="shared" si="1"/>
        <v>0</v>
      </c>
      <c r="D16">
        <v>0</v>
      </c>
    </row>
    <row r="17" spans="1:3" x14ac:dyDescent="0.35">
      <c r="A17" s="2" t="s">
        <v>38</v>
      </c>
      <c r="B17" t="s">
        <v>38</v>
      </c>
      <c r="C17" t="s">
        <v>38</v>
      </c>
    </row>
    <row r="18" spans="1:3" x14ac:dyDescent="0.35">
      <c r="A18" s="2" t="s">
        <v>38</v>
      </c>
      <c r="B18" t="s">
        <v>38</v>
      </c>
      <c r="C18" t="s">
        <v>38</v>
      </c>
    </row>
    <row r="19" spans="1:3" x14ac:dyDescent="0.35">
      <c r="A19" s="2" t="s">
        <v>38</v>
      </c>
      <c r="B19" t="s">
        <v>38</v>
      </c>
      <c r="C19" t="s">
        <v>38</v>
      </c>
    </row>
    <row r="20" spans="1:3" x14ac:dyDescent="0.35">
      <c r="A20" s="2" t="s">
        <v>38</v>
      </c>
      <c r="B20" t="s">
        <v>38</v>
      </c>
      <c r="C20" t="s">
        <v>38</v>
      </c>
    </row>
    <row r="21" spans="1:3" x14ac:dyDescent="0.35">
      <c r="A21" s="2" t="s">
        <v>38</v>
      </c>
      <c r="B21" t="s">
        <v>38</v>
      </c>
      <c r="C21" t="s">
        <v>38</v>
      </c>
    </row>
    <row r="22" spans="1:3" x14ac:dyDescent="0.35">
      <c r="A22" s="2" t="s">
        <v>38</v>
      </c>
      <c r="B22" t="s">
        <v>38</v>
      </c>
      <c r="C22" t="s">
        <v>38</v>
      </c>
    </row>
    <row r="23" spans="1:3" x14ac:dyDescent="0.35">
      <c r="A23" s="2" t="s">
        <v>38</v>
      </c>
      <c r="B23" t="s">
        <v>38</v>
      </c>
      <c r="C23" t="s">
        <v>38</v>
      </c>
    </row>
    <row r="24" spans="1:3" x14ac:dyDescent="0.35">
      <c r="A24" s="2" t="s">
        <v>38</v>
      </c>
      <c r="B24" t="s">
        <v>38</v>
      </c>
      <c r="C24" t="s">
        <v>38</v>
      </c>
    </row>
    <row r="25" spans="1:3" x14ac:dyDescent="0.35">
      <c r="A25" s="2" t="s">
        <v>38</v>
      </c>
      <c r="B25" t="s">
        <v>38</v>
      </c>
      <c r="C25" t="s">
        <v>38</v>
      </c>
    </row>
    <row r="26" spans="1:3" x14ac:dyDescent="0.35">
      <c r="A26" s="2" t="s">
        <v>38</v>
      </c>
      <c r="B26" t="s">
        <v>38</v>
      </c>
      <c r="C26" t="s">
        <v>38</v>
      </c>
    </row>
    <row r="27" spans="1:3" x14ac:dyDescent="0.35">
      <c r="A27" s="2" t="s">
        <v>38</v>
      </c>
      <c r="B27" t="s">
        <v>38</v>
      </c>
      <c r="C27" t="s">
        <v>38</v>
      </c>
    </row>
    <row r="28" spans="1:3" x14ac:dyDescent="0.35">
      <c r="A28" s="2" t="s">
        <v>38</v>
      </c>
      <c r="B28" t="s">
        <v>38</v>
      </c>
      <c r="C28" t="s">
        <v>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34464-2C58-4EE5-8A4F-189D935A3EBC}">
  <dimension ref="A1:D30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40</v>
      </c>
    </row>
    <row r="2" spans="1:4" x14ac:dyDescent="0.35">
      <c r="A2" s="2">
        <f>1420.406*(1/(1+B2/300000))</f>
        <v>1420.453348444948</v>
      </c>
      <c r="B2">
        <v>-10</v>
      </c>
      <c r="C2">
        <v>0</v>
      </c>
    </row>
    <row r="3" spans="1:4" x14ac:dyDescent="0.35">
      <c r="A3" s="2">
        <f t="shared" ref="A3:A9" si="0">1420.406*(1/(1+B3/300000))</f>
        <v>1420.4059999999999</v>
      </c>
      <c r="B3">
        <v>0</v>
      </c>
      <c r="C3">
        <v>0.5</v>
      </c>
    </row>
    <row r="4" spans="1:4" x14ac:dyDescent="0.35">
      <c r="A4" s="2">
        <f t="shared" si="0"/>
        <v>1420.3586547115096</v>
      </c>
      <c r="B4">
        <v>10</v>
      </c>
      <c r="C4">
        <v>1.5</v>
      </c>
    </row>
    <row r="5" spans="1:4" x14ac:dyDescent="0.35">
      <c r="A5" s="2">
        <f t="shared" si="0"/>
        <v>1420.3113125791613</v>
      </c>
      <c r="B5">
        <v>20</v>
      </c>
      <c r="C5">
        <v>3.8</v>
      </c>
    </row>
    <row r="6" spans="1:4" x14ac:dyDescent="0.35">
      <c r="A6" s="2">
        <f t="shared" si="0"/>
        <v>1420.2639736026397</v>
      </c>
      <c r="B6">
        <v>30</v>
      </c>
      <c r="C6">
        <v>4.8</v>
      </c>
    </row>
    <row r="7" spans="1:4" x14ac:dyDescent="0.35">
      <c r="A7" s="2">
        <f t="shared" si="0"/>
        <v>1420.2166377816291</v>
      </c>
      <c r="B7">
        <v>40</v>
      </c>
      <c r="C7">
        <v>4.5</v>
      </c>
    </row>
    <row r="8" spans="1:4" x14ac:dyDescent="0.35">
      <c r="A8" s="2">
        <f t="shared" si="0"/>
        <v>1420.169305115814</v>
      </c>
      <c r="B8">
        <v>50</v>
      </c>
      <c r="C8">
        <v>4.2</v>
      </c>
    </row>
    <row r="9" spans="1:4" x14ac:dyDescent="0.35">
      <c r="A9" s="2">
        <f t="shared" si="0"/>
        <v>1420.121975604879</v>
      </c>
      <c r="B9">
        <v>60</v>
      </c>
      <c r="C9">
        <v>4</v>
      </c>
    </row>
    <row r="10" spans="1:4" x14ac:dyDescent="0.35">
      <c r="A10" s="2">
        <f>1420.406*(1/(1+B10/300000))</f>
        <v>1420.0746492485086</v>
      </c>
      <c r="B10">
        <v>70</v>
      </c>
      <c r="C10">
        <v>3.9</v>
      </c>
    </row>
    <row r="11" spans="1:4" x14ac:dyDescent="0.35">
      <c r="A11" s="2">
        <f t="shared" ref="A11:A30" si="1">1420.406*(1/(1+B11/300000))</f>
        <v>1420.0273260463875</v>
      </c>
      <c r="B11">
        <v>80</v>
      </c>
      <c r="C11">
        <v>3.75</v>
      </c>
    </row>
    <row r="12" spans="1:4" x14ac:dyDescent="0.35">
      <c r="A12" s="2">
        <f t="shared" si="1"/>
        <v>1419.9800059982006</v>
      </c>
      <c r="B12">
        <v>90</v>
      </c>
      <c r="C12">
        <v>3.6</v>
      </c>
    </row>
    <row r="13" spans="1:4" x14ac:dyDescent="0.35">
      <c r="A13" s="2">
        <f t="shared" si="1"/>
        <v>1419.9326891036321</v>
      </c>
      <c r="B13">
        <v>100</v>
      </c>
      <c r="C13">
        <v>3.65</v>
      </c>
    </row>
    <row r="14" spans="1:4" x14ac:dyDescent="0.35">
      <c r="A14" s="2">
        <f t="shared" si="1"/>
        <v>1419.8853753623671</v>
      </c>
      <c r="B14">
        <v>110</v>
      </c>
      <c r="C14">
        <v>3.5</v>
      </c>
    </row>
    <row r="15" spans="1:4" x14ac:dyDescent="0.35">
      <c r="A15" s="2">
        <f t="shared" si="1"/>
        <v>1419.8380647740903</v>
      </c>
      <c r="B15">
        <v>120</v>
      </c>
      <c r="C15">
        <v>3.75</v>
      </c>
    </row>
    <row r="16" spans="1:4" x14ac:dyDescent="0.35">
      <c r="A16" s="2">
        <f t="shared" si="1"/>
        <v>1419.7907573384866</v>
      </c>
      <c r="B16">
        <v>130</v>
      </c>
      <c r="C16">
        <v>4</v>
      </c>
    </row>
    <row r="17" spans="1:3" x14ac:dyDescent="0.35">
      <c r="A17" s="2">
        <f t="shared" si="1"/>
        <v>1419.7434530552409</v>
      </c>
      <c r="B17">
        <v>140</v>
      </c>
      <c r="C17">
        <v>4</v>
      </c>
    </row>
    <row r="18" spans="1:3" x14ac:dyDescent="0.35">
      <c r="A18" s="2">
        <f t="shared" si="1"/>
        <v>1419.6961519240378</v>
      </c>
      <c r="B18">
        <v>150</v>
      </c>
      <c r="C18">
        <v>4.2</v>
      </c>
    </row>
    <row r="19" spans="1:3" x14ac:dyDescent="0.35">
      <c r="A19" s="2">
        <f t="shared" si="1"/>
        <v>1419.6488539445629</v>
      </c>
      <c r="B19">
        <v>160</v>
      </c>
      <c r="C19">
        <v>4.25</v>
      </c>
    </row>
    <row r="20" spans="1:3" x14ac:dyDescent="0.35">
      <c r="A20" s="2">
        <f t="shared" si="1"/>
        <v>1419.6015591165005</v>
      </c>
      <c r="B20">
        <v>170</v>
      </c>
      <c r="C20">
        <v>4.125</v>
      </c>
    </row>
    <row r="21" spans="1:3" x14ac:dyDescent="0.35">
      <c r="A21" s="2">
        <f t="shared" si="1"/>
        <v>1419.5542674395363</v>
      </c>
      <c r="B21">
        <v>180</v>
      </c>
      <c r="C21">
        <v>4.25</v>
      </c>
    </row>
    <row r="22" spans="1:3" x14ac:dyDescent="0.35">
      <c r="A22" s="2">
        <f t="shared" si="1"/>
        <v>1419.5069789133549</v>
      </c>
      <c r="B22">
        <v>190</v>
      </c>
      <c r="C22">
        <v>4.25</v>
      </c>
    </row>
    <row r="23" spans="1:3" x14ac:dyDescent="0.35">
      <c r="A23" s="2">
        <f t="shared" si="1"/>
        <v>1419.4596935376417</v>
      </c>
      <c r="B23">
        <v>200</v>
      </c>
      <c r="C23">
        <v>4.75</v>
      </c>
    </row>
    <row r="24" spans="1:3" x14ac:dyDescent="0.35">
      <c r="A24" s="2">
        <f t="shared" si="1"/>
        <v>1419.4124113120818</v>
      </c>
      <c r="B24">
        <v>210</v>
      </c>
      <c r="C24">
        <v>4.67</v>
      </c>
    </row>
    <row r="25" spans="1:3" x14ac:dyDescent="0.35">
      <c r="A25" s="2">
        <f t="shared" si="1"/>
        <v>1419.3651322363601</v>
      </c>
      <c r="B25">
        <v>220</v>
      </c>
      <c r="C25">
        <v>4.7</v>
      </c>
    </row>
    <row r="26" spans="1:3" x14ac:dyDescent="0.35">
      <c r="A26" s="2">
        <f t="shared" si="1"/>
        <v>1419.3178563101624</v>
      </c>
      <c r="B26">
        <v>230</v>
      </c>
      <c r="C26">
        <v>5.5</v>
      </c>
    </row>
    <row r="27" spans="1:3" x14ac:dyDescent="0.35">
      <c r="A27" s="2">
        <f t="shared" si="1"/>
        <v>1419.2705835331735</v>
      </c>
      <c r="B27">
        <v>240</v>
      </c>
      <c r="C27">
        <v>5.75</v>
      </c>
    </row>
    <row r="28" spans="1:3" x14ac:dyDescent="0.35">
      <c r="A28" s="2">
        <f t="shared" si="1"/>
        <v>1419.2233139050791</v>
      </c>
      <c r="B28">
        <v>250</v>
      </c>
      <c r="C28">
        <v>4.5</v>
      </c>
    </row>
    <row r="29" spans="1:3" x14ac:dyDescent="0.35">
      <c r="A29" s="2">
        <f t="shared" si="1"/>
        <v>1419.1760474255645</v>
      </c>
      <c r="B29">
        <v>260</v>
      </c>
      <c r="C29">
        <v>1.1499999999999999</v>
      </c>
    </row>
    <row r="30" spans="1:3" x14ac:dyDescent="0.35">
      <c r="A30" s="2">
        <f t="shared" si="1"/>
        <v>1419.1287840943151</v>
      </c>
      <c r="B30">
        <v>270</v>
      </c>
      <c r="C30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C305-FB35-49AD-B671-CD1363D4FE28}">
  <dimension ref="A1:D23"/>
  <sheetViews>
    <sheetView workbookViewId="0"/>
  </sheetViews>
  <sheetFormatPr defaultRowHeight="14.5" x14ac:dyDescent="0.35"/>
  <cols>
    <col min="1" max="1" width="15.08984375" bestFit="1" customWidth="1"/>
    <col min="2" max="2" width="13.26953125" bestFit="1" customWidth="1"/>
  </cols>
  <sheetData>
    <row r="1" spans="1:4" x14ac:dyDescent="0.35">
      <c r="A1" s="1" t="s">
        <v>9</v>
      </c>
      <c r="B1" s="1" t="s">
        <v>10</v>
      </c>
      <c r="C1" s="1" t="s">
        <v>11</v>
      </c>
      <c r="D1" t="s">
        <v>40</v>
      </c>
    </row>
    <row r="2" spans="1:4" x14ac:dyDescent="0.35">
      <c r="A2" s="2">
        <f>1420.406*(1/(1+B2/300000))</f>
        <v>1419.8853753623671</v>
      </c>
      <c r="B2">
        <v>110</v>
      </c>
      <c r="C2">
        <v>0</v>
      </c>
    </row>
    <row r="3" spans="1:4" x14ac:dyDescent="0.35">
      <c r="A3" s="2">
        <f t="shared" ref="A3:A9" si="0">1420.406*(1/(1+B3/300000))</f>
        <v>1419.8617196741247</v>
      </c>
      <c r="B3">
        <v>115</v>
      </c>
      <c r="C3">
        <v>0.2</v>
      </c>
    </row>
    <row r="4" spans="1:4" x14ac:dyDescent="0.35">
      <c r="A4" s="2">
        <f t="shared" si="0"/>
        <v>1419.8380647740903</v>
      </c>
      <c r="B4">
        <v>120</v>
      </c>
      <c r="C4">
        <v>0.6</v>
      </c>
    </row>
    <row r="5" spans="1:4" x14ac:dyDescent="0.35">
      <c r="A5" s="2">
        <f t="shared" si="0"/>
        <v>1419.814410662224</v>
      </c>
      <c r="B5">
        <v>125</v>
      </c>
      <c r="C5">
        <v>1.3</v>
      </c>
    </row>
    <row r="6" spans="1:4" x14ac:dyDescent="0.35">
      <c r="A6" s="2">
        <f t="shared" si="0"/>
        <v>1419.7907573384866</v>
      </c>
      <c r="B6">
        <v>130</v>
      </c>
      <c r="C6">
        <v>2.4</v>
      </c>
    </row>
    <row r="7" spans="1:4" x14ac:dyDescent="0.35">
      <c r="A7" s="2">
        <f t="shared" si="0"/>
        <v>1419.7671048028385</v>
      </c>
      <c r="B7">
        <v>135</v>
      </c>
      <c r="C7">
        <v>3.3</v>
      </c>
    </row>
    <row r="8" spans="1:4" x14ac:dyDescent="0.35">
      <c r="A8" s="2">
        <f t="shared" si="0"/>
        <v>1419.7434530552409</v>
      </c>
      <c r="B8">
        <v>140</v>
      </c>
      <c r="C8">
        <v>3.7</v>
      </c>
    </row>
    <row r="9" spans="1:4" x14ac:dyDescent="0.35">
      <c r="A9" s="2">
        <f t="shared" si="0"/>
        <v>1419.7198020956537</v>
      </c>
      <c r="B9">
        <v>145</v>
      </c>
      <c r="C9">
        <v>3.8</v>
      </c>
    </row>
    <row r="10" spans="1:4" x14ac:dyDescent="0.35">
      <c r="A10" s="2">
        <f>1420.406*(1/(1+B10/300000))</f>
        <v>1419.6961519240378</v>
      </c>
      <c r="B10">
        <v>150</v>
      </c>
      <c r="C10">
        <v>3.8</v>
      </c>
    </row>
    <row r="11" spans="1:4" x14ac:dyDescent="0.35">
      <c r="A11" s="2">
        <f t="shared" ref="A11:A23" si="1">1420.406*(1/(1+B11/300000))</f>
        <v>1419.6725025403541</v>
      </c>
      <c r="B11">
        <v>155</v>
      </c>
      <c r="C11">
        <v>3.7</v>
      </c>
    </row>
    <row r="12" spans="1:4" x14ac:dyDescent="0.35">
      <c r="A12" s="2">
        <f t="shared" si="1"/>
        <v>1419.6488539445629</v>
      </c>
      <c r="B12">
        <v>160</v>
      </c>
      <c r="C12">
        <v>3.7</v>
      </c>
    </row>
    <row r="13" spans="1:4" x14ac:dyDescent="0.35">
      <c r="A13" s="2">
        <f t="shared" si="1"/>
        <v>1419.6252061366249</v>
      </c>
      <c r="B13">
        <v>165</v>
      </c>
      <c r="C13">
        <v>3.75</v>
      </c>
    </row>
    <row r="14" spans="1:4" x14ac:dyDescent="0.35">
      <c r="A14" s="2">
        <f t="shared" si="1"/>
        <v>1419.6015591165005</v>
      </c>
      <c r="B14">
        <v>170</v>
      </c>
      <c r="C14">
        <v>3.6</v>
      </c>
    </row>
    <row r="15" spans="1:4" x14ac:dyDescent="0.35">
      <c r="A15" s="2">
        <f t="shared" si="1"/>
        <v>1419.5779128841507</v>
      </c>
      <c r="B15">
        <v>175</v>
      </c>
      <c r="C15">
        <v>3.3</v>
      </c>
    </row>
    <row r="16" spans="1:4" x14ac:dyDescent="0.35">
      <c r="A16" s="2">
        <f t="shared" si="1"/>
        <v>1419.5542674395363</v>
      </c>
      <c r="B16">
        <v>180</v>
      </c>
      <c r="C16">
        <v>2.8</v>
      </c>
    </row>
    <row r="17" spans="1:3" x14ac:dyDescent="0.35">
      <c r="A17" s="2">
        <f t="shared" si="1"/>
        <v>1419.5306227826172</v>
      </c>
      <c r="B17">
        <v>185</v>
      </c>
      <c r="C17">
        <v>1.9</v>
      </c>
    </row>
    <row r="18" spans="1:3" x14ac:dyDescent="0.35">
      <c r="A18" s="2">
        <f t="shared" si="1"/>
        <v>1419.5069789133549</v>
      </c>
      <c r="B18">
        <v>190</v>
      </c>
      <c r="C18">
        <v>1.1000000000000001</v>
      </c>
    </row>
    <row r="19" spans="1:3" x14ac:dyDescent="0.35">
      <c r="A19" s="2">
        <f t="shared" si="1"/>
        <v>1419.4833358317094</v>
      </c>
      <c r="B19">
        <v>195</v>
      </c>
      <c r="C19">
        <v>0.5</v>
      </c>
    </row>
    <row r="20" spans="1:3" x14ac:dyDescent="0.35">
      <c r="A20" s="2">
        <f t="shared" si="1"/>
        <v>1419.4596935376417</v>
      </c>
      <c r="B20">
        <v>200</v>
      </c>
      <c r="C20">
        <v>0.25</v>
      </c>
    </row>
    <row r="21" spans="1:3" x14ac:dyDescent="0.35">
      <c r="A21" s="2">
        <f t="shared" si="1"/>
        <v>1419.436052031112</v>
      </c>
      <c r="B21">
        <v>205</v>
      </c>
      <c r="C21">
        <v>0.1</v>
      </c>
    </row>
    <row r="22" spans="1:3" x14ac:dyDescent="0.35">
      <c r="A22" s="2">
        <f t="shared" si="1"/>
        <v>1419.4124113120818</v>
      </c>
      <c r="B22">
        <v>210</v>
      </c>
      <c r="C22">
        <v>7.4999999999999997E-2</v>
      </c>
    </row>
    <row r="23" spans="1:3" x14ac:dyDescent="0.35">
      <c r="A23" s="2">
        <f t="shared" si="1"/>
        <v>1419.3887713805104</v>
      </c>
      <c r="B23">
        <v>215</v>
      </c>
      <c r="C23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B1F3E-1608-4098-84DA-1B197462452D}">
  <dimension ref="A1:L130"/>
  <sheetViews>
    <sheetView workbookViewId="0"/>
  </sheetViews>
  <sheetFormatPr defaultRowHeight="14.5" x14ac:dyDescent="0.35"/>
  <sheetData>
    <row r="1" spans="1:12" x14ac:dyDescent="0.35">
      <c r="A1" t="s">
        <v>14</v>
      </c>
      <c r="B1" t="s">
        <v>0</v>
      </c>
      <c r="C1" t="s">
        <v>34</v>
      </c>
      <c r="F1" t="s">
        <v>35</v>
      </c>
      <c r="K1" t="s">
        <v>36</v>
      </c>
    </row>
    <row r="2" spans="1:12" x14ac:dyDescent="0.35">
      <c r="A2">
        <v>-20.474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</row>
    <row r="3" spans="1:12" x14ac:dyDescent="0.35">
      <c r="A3">
        <f>300000*(1420.406/B3-1)-$A$2</f>
        <v>-136.78170916433896</v>
      </c>
      <c r="B3">
        <v>1421.1509470000001</v>
      </c>
      <c r="C3">
        <v>3.0370839999999998E-3</v>
      </c>
      <c r="D3">
        <v>3.0376750000000001E-3</v>
      </c>
      <c r="E3">
        <v>3.038476E-3</v>
      </c>
      <c r="F3">
        <v>3.038542E-3</v>
      </c>
      <c r="G3">
        <v>3.0382540000000002E-3</v>
      </c>
      <c r="H3">
        <v>3.0388540000000001E-3</v>
      </c>
      <c r="I3">
        <v>3.0397089999999998E-3</v>
      </c>
      <c r="J3">
        <v>3.039127E-3</v>
      </c>
      <c r="K3">
        <v>3.0396429999999999E-3</v>
      </c>
      <c r="L3">
        <v>3.0386609999999998E-3</v>
      </c>
    </row>
    <row r="4" spans="1:12" x14ac:dyDescent="0.35">
      <c r="A4">
        <f t="shared" ref="A4:A67" si="0">300000*(1420.406/B4-1)-$A$2</f>
        <v>-142.05626269378303</v>
      </c>
      <c r="B4">
        <v>1421.175947</v>
      </c>
      <c r="C4">
        <v>3.0778630000000001E-3</v>
      </c>
      <c r="D4">
        <v>3.077303E-3</v>
      </c>
      <c r="E4">
        <v>3.0792319999999999E-3</v>
      </c>
      <c r="F4">
        <v>3.0790259999999999E-3</v>
      </c>
      <c r="G4">
        <v>3.0803470000000002E-3</v>
      </c>
      <c r="H4">
        <v>3.0801539999999999E-3</v>
      </c>
      <c r="I4">
        <v>3.0803219999999999E-3</v>
      </c>
      <c r="J4">
        <v>3.0796780000000002E-3</v>
      </c>
      <c r="K4">
        <v>3.080532E-3</v>
      </c>
      <c r="L4">
        <v>3.0793919999999998E-3</v>
      </c>
    </row>
    <row r="5" spans="1:12" x14ac:dyDescent="0.35">
      <c r="A5">
        <f t="shared" si="0"/>
        <v>-147.33063065653175</v>
      </c>
      <c r="B5">
        <v>1421.200947</v>
      </c>
      <c r="C5">
        <v>3.1502769999999999E-3</v>
      </c>
      <c r="D5">
        <v>3.1504279999999998E-3</v>
      </c>
      <c r="E5">
        <v>3.151675E-3</v>
      </c>
      <c r="F5">
        <v>3.1518219999999999E-3</v>
      </c>
      <c r="G5">
        <v>3.1521840000000001E-3</v>
      </c>
      <c r="H5">
        <v>3.1527230000000001E-3</v>
      </c>
      <c r="I5">
        <v>3.1536519999999998E-3</v>
      </c>
      <c r="J5">
        <v>3.1520720000000001E-3</v>
      </c>
      <c r="K5">
        <v>3.1530880000000001E-3</v>
      </c>
      <c r="L5">
        <v>3.1525279999999999E-3</v>
      </c>
    </row>
    <row r="6" spans="1:12" x14ac:dyDescent="0.35">
      <c r="A6">
        <f t="shared" si="0"/>
        <v>-152.60481306221075</v>
      </c>
      <c r="B6">
        <v>1421.2259469999999</v>
      </c>
      <c r="C6">
        <v>3.250569E-3</v>
      </c>
      <c r="D6">
        <v>3.25239E-3</v>
      </c>
      <c r="E6">
        <v>3.2522200000000001E-3</v>
      </c>
      <c r="F6">
        <v>3.2530290000000002E-3</v>
      </c>
      <c r="G6">
        <v>3.2529170000000001E-3</v>
      </c>
      <c r="H6">
        <v>3.2537040000000001E-3</v>
      </c>
      <c r="I6">
        <v>3.2569230000000001E-3</v>
      </c>
      <c r="J6">
        <v>3.2532020000000002E-3</v>
      </c>
      <c r="K6">
        <v>3.2548120000000002E-3</v>
      </c>
      <c r="L6">
        <v>3.2521350000000002E-3</v>
      </c>
    </row>
    <row r="7" spans="1:12" x14ac:dyDescent="0.35">
      <c r="A7">
        <f t="shared" si="0"/>
        <v>-157.87880992077874</v>
      </c>
      <c r="B7">
        <v>1421.250947</v>
      </c>
      <c r="C7">
        <v>3.379707E-3</v>
      </c>
      <c r="D7">
        <v>3.3787679999999999E-3</v>
      </c>
      <c r="E7">
        <v>3.3806159999999999E-3</v>
      </c>
      <c r="F7">
        <v>3.380826E-3</v>
      </c>
      <c r="G7">
        <v>3.3833309999999998E-3</v>
      </c>
      <c r="H7">
        <v>3.3834550000000001E-3</v>
      </c>
      <c r="I7">
        <v>3.3847299999999999E-3</v>
      </c>
      <c r="J7">
        <v>3.382173E-3</v>
      </c>
      <c r="K7">
        <v>3.3827319999999998E-3</v>
      </c>
      <c r="L7">
        <v>3.3815680000000002E-3</v>
      </c>
    </row>
    <row r="8" spans="1:12" x14ac:dyDescent="0.35">
      <c r="A8">
        <f t="shared" si="0"/>
        <v>-163.15262124192799</v>
      </c>
      <c r="B8">
        <v>1421.2759470000001</v>
      </c>
      <c r="C8">
        <v>3.5325059999999999E-3</v>
      </c>
      <c r="D8">
        <v>3.5312020000000002E-3</v>
      </c>
      <c r="E8">
        <v>3.532398E-3</v>
      </c>
      <c r="F8">
        <v>3.534204E-3</v>
      </c>
      <c r="G8">
        <v>3.534719E-3</v>
      </c>
      <c r="H8">
        <v>3.5356400000000001E-3</v>
      </c>
      <c r="I8">
        <v>3.5391540000000001E-3</v>
      </c>
      <c r="J8">
        <v>3.5345120000000001E-3</v>
      </c>
      <c r="K8">
        <v>3.5364860000000001E-3</v>
      </c>
      <c r="L8">
        <v>3.5336809999999999E-3</v>
      </c>
    </row>
    <row r="9" spans="1:12" x14ac:dyDescent="0.35">
      <c r="A9">
        <f t="shared" si="0"/>
        <v>-168.42624703545061</v>
      </c>
      <c r="B9">
        <v>1421.300947</v>
      </c>
      <c r="C9">
        <v>3.7054319999999998E-3</v>
      </c>
      <c r="D9">
        <v>3.7065539999999999E-3</v>
      </c>
      <c r="E9">
        <v>3.7085159999999998E-3</v>
      </c>
      <c r="F9">
        <v>3.7091659999999999E-3</v>
      </c>
      <c r="G9">
        <v>3.7107989999999999E-3</v>
      </c>
      <c r="H9">
        <v>3.7128019999999999E-3</v>
      </c>
      <c r="I9">
        <v>3.7152600000000002E-3</v>
      </c>
      <c r="J9">
        <v>3.712585E-3</v>
      </c>
      <c r="K9">
        <v>3.713858E-3</v>
      </c>
      <c r="L9">
        <v>3.709113E-3</v>
      </c>
    </row>
    <row r="10" spans="1:12" x14ac:dyDescent="0.35">
      <c r="A10">
        <f t="shared" si="0"/>
        <v>-173.69968731117214</v>
      </c>
      <c r="B10">
        <v>1421.325947</v>
      </c>
      <c r="C10">
        <v>3.9043429999999998E-3</v>
      </c>
      <c r="D10">
        <v>3.9034009999999999E-3</v>
      </c>
      <c r="E10">
        <v>3.9054239999999998E-3</v>
      </c>
      <c r="F10">
        <v>3.9073800000000002E-3</v>
      </c>
      <c r="G10">
        <v>3.9091409999999997E-3</v>
      </c>
      <c r="H10">
        <v>3.9107569999999999E-3</v>
      </c>
      <c r="I10">
        <v>3.9161949999999999E-3</v>
      </c>
      <c r="J10">
        <v>3.9080809999999999E-3</v>
      </c>
      <c r="K10">
        <v>3.9128929999999998E-3</v>
      </c>
      <c r="L10">
        <v>3.9072209999999998E-3</v>
      </c>
    </row>
    <row r="11" spans="1:12" x14ac:dyDescent="0.35">
      <c r="A11">
        <f t="shared" si="0"/>
        <v>-178.97294207881808</v>
      </c>
      <c r="B11">
        <v>1421.3509469999999</v>
      </c>
      <c r="C11">
        <v>4.1241919999999996E-3</v>
      </c>
      <c r="D11">
        <v>4.1221469999999996E-3</v>
      </c>
      <c r="E11">
        <v>4.126078E-3</v>
      </c>
      <c r="F11">
        <v>4.1258270000000003E-3</v>
      </c>
      <c r="G11">
        <v>4.1279690000000004E-3</v>
      </c>
      <c r="H11">
        <v>4.1306980000000004E-3</v>
      </c>
      <c r="I11">
        <v>4.135077E-3</v>
      </c>
      <c r="J11">
        <v>4.1288829999999999E-3</v>
      </c>
      <c r="K11">
        <v>4.1310460000000002E-3</v>
      </c>
      <c r="L11">
        <v>4.124015E-3</v>
      </c>
    </row>
    <row r="12" spans="1:12" x14ac:dyDescent="0.35">
      <c r="A12">
        <f t="shared" si="0"/>
        <v>-184.24601134828055</v>
      </c>
      <c r="B12">
        <v>1421.375947</v>
      </c>
      <c r="C12">
        <v>4.3612290000000003E-3</v>
      </c>
      <c r="D12">
        <v>4.3605850000000002E-3</v>
      </c>
      <c r="E12">
        <v>4.3644599999999997E-3</v>
      </c>
      <c r="F12">
        <v>4.3635469999999997E-3</v>
      </c>
      <c r="G12">
        <v>4.3674730000000002E-3</v>
      </c>
      <c r="H12">
        <v>4.3714210000000003E-3</v>
      </c>
      <c r="I12">
        <v>4.3765490000000004E-3</v>
      </c>
      <c r="J12">
        <v>4.3679139999999997E-3</v>
      </c>
      <c r="K12">
        <v>4.3709220000000002E-3</v>
      </c>
      <c r="L12">
        <v>4.3633190000000001E-3</v>
      </c>
    </row>
    <row r="13" spans="1:12" x14ac:dyDescent="0.35">
      <c r="A13">
        <f t="shared" si="0"/>
        <v>-189.51889512928511</v>
      </c>
      <c r="B13">
        <v>1421.4009470000001</v>
      </c>
      <c r="C13">
        <v>4.6166419999999998E-3</v>
      </c>
      <c r="D13">
        <v>4.6173799999999999E-3</v>
      </c>
      <c r="E13">
        <v>4.619555E-3</v>
      </c>
      <c r="F13">
        <v>4.622981E-3</v>
      </c>
      <c r="G13">
        <v>4.6237969999999998E-3</v>
      </c>
      <c r="H13">
        <v>4.6262960000000002E-3</v>
      </c>
      <c r="I13">
        <v>4.634801E-3</v>
      </c>
      <c r="J13">
        <v>4.626214E-3</v>
      </c>
      <c r="K13">
        <v>4.6266809999999997E-3</v>
      </c>
      <c r="L13">
        <v>4.6207720000000004E-3</v>
      </c>
    </row>
    <row r="14" spans="1:12" x14ac:dyDescent="0.35">
      <c r="A14">
        <f t="shared" si="0"/>
        <v>-194.79159343159057</v>
      </c>
      <c r="B14">
        <v>1421.425947</v>
      </c>
      <c r="C14">
        <v>4.8875680000000001E-3</v>
      </c>
      <c r="D14">
        <v>4.8876090000000002E-3</v>
      </c>
      <c r="E14">
        <v>4.8906790000000002E-3</v>
      </c>
      <c r="F14">
        <v>4.8920919999999998E-3</v>
      </c>
      <c r="G14">
        <v>4.8953139999999996E-3</v>
      </c>
      <c r="H14">
        <v>4.8996530000000003E-3</v>
      </c>
      <c r="I14">
        <v>4.9067099999999999E-3</v>
      </c>
      <c r="J14">
        <v>4.8980229999999996E-3</v>
      </c>
      <c r="K14">
        <v>4.8981600000000004E-3</v>
      </c>
      <c r="L14">
        <v>4.8903879999999999E-3</v>
      </c>
    </row>
    <row r="15" spans="1:12" x14ac:dyDescent="0.35">
      <c r="A15">
        <f t="shared" si="0"/>
        <v>-200.06410626505578</v>
      </c>
      <c r="B15">
        <v>1421.450947</v>
      </c>
      <c r="C15">
        <v>5.1705680000000004E-3</v>
      </c>
      <c r="D15">
        <v>5.1675109999999996E-3</v>
      </c>
      <c r="E15">
        <v>5.1756880000000003E-3</v>
      </c>
      <c r="F15">
        <v>5.1753720000000001E-3</v>
      </c>
      <c r="G15">
        <v>5.1796849999999998E-3</v>
      </c>
      <c r="H15">
        <v>5.1813629999999996E-3</v>
      </c>
      <c r="I15">
        <v>5.1922640000000003E-3</v>
      </c>
      <c r="J15">
        <v>5.1796899999999998E-3</v>
      </c>
      <c r="K15">
        <v>5.1816350000000004E-3</v>
      </c>
      <c r="L15">
        <v>5.1742180000000004E-3</v>
      </c>
    </row>
    <row r="16" spans="1:12" x14ac:dyDescent="0.35">
      <c r="A16">
        <f t="shared" si="0"/>
        <v>-205.33643363937293</v>
      </c>
      <c r="B16">
        <v>1421.4759469999999</v>
      </c>
      <c r="C16">
        <v>5.4586260000000003E-3</v>
      </c>
      <c r="D16">
        <v>5.458343E-3</v>
      </c>
      <c r="E16">
        <v>5.4668529999999998E-3</v>
      </c>
      <c r="F16">
        <v>5.4677939999999998E-3</v>
      </c>
      <c r="G16">
        <v>5.4722119999999997E-3</v>
      </c>
      <c r="H16">
        <v>5.4758719999999997E-3</v>
      </c>
      <c r="I16">
        <v>5.4848199999999996E-3</v>
      </c>
      <c r="J16">
        <v>5.4738670000000003E-3</v>
      </c>
      <c r="K16">
        <v>5.4752330000000004E-3</v>
      </c>
      <c r="L16">
        <v>5.4636700000000003E-3</v>
      </c>
    </row>
    <row r="17" spans="1:12" x14ac:dyDescent="0.35">
      <c r="A17">
        <f t="shared" si="0"/>
        <v>-210.60857556440084</v>
      </c>
      <c r="B17">
        <v>1421.500947</v>
      </c>
      <c r="C17">
        <v>5.7554499999999996E-3</v>
      </c>
      <c r="D17">
        <v>5.7517879999999999E-3</v>
      </c>
      <c r="E17">
        <v>5.7586720000000003E-3</v>
      </c>
      <c r="F17">
        <v>5.7612460000000002E-3</v>
      </c>
      <c r="G17">
        <v>5.7671069999999996E-3</v>
      </c>
      <c r="H17">
        <v>5.7722379999999998E-3</v>
      </c>
      <c r="I17">
        <v>5.7835389999999999E-3</v>
      </c>
      <c r="J17">
        <v>5.7679760000000002E-3</v>
      </c>
      <c r="K17">
        <v>5.767884E-3</v>
      </c>
      <c r="L17">
        <v>5.7573360000000001E-3</v>
      </c>
    </row>
    <row r="18" spans="1:12" x14ac:dyDescent="0.35">
      <c r="A18">
        <f t="shared" si="0"/>
        <v>-215.88053204993162</v>
      </c>
      <c r="B18">
        <v>1421.5259470000001</v>
      </c>
      <c r="C18">
        <v>6.0478770000000001E-3</v>
      </c>
      <c r="D18">
        <v>6.0457180000000003E-3</v>
      </c>
      <c r="E18">
        <v>6.0542800000000004E-3</v>
      </c>
      <c r="F18">
        <v>6.0564809999999998E-3</v>
      </c>
      <c r="G18">
        <v>6.0622949999999997E-3</v>
      </c>
      <c r="H18">
        <v>6.0677530000000004E-3</v>
      </c>
      <c r="I18">
        <v>6.0760780000000004E-3</v>
      </c>
      <c r="J18">
        <v>6.0657530000000001E-3</v>
      </c>
      <c r="K18">
        <v>6.0672850000000004E-3</v>
      </c>
      <c r="L18">
        <v>6.053849E-3</v>
      </c>
    </row>
    <row r="19" spans="1:12" x14ac:dyDescent="0.35">
      <c r="A19">
        <f t="shared" si="0"/>
        <v>-221.15230310569089</v>
      </c>
      <c r="B19">
        <v>1421.550947</v>
      </c>
      <c r="C19">
        <v>6.338509E-3</v>
      </c>
      <c r="D19">
        <v>6.3364140000000003E-3</v>
      </c>
      <c r="E19">
        <v>6.346684E-3</v>
      </c>
      <c r="F19">
        <v>6.3462220000000003E-3</v>
      </c>
      <c r="G19">
        <v>6.3530499999999998E-3</v>
      </c>
      <c r="H19">
        <v>6.3561329999999999E-3</v>
      </c>
      <c r="I19">
        <v>6.3714150000000001E-3</v>
      </c>
      <c r="J19">
        <v>6.3547819999999998E-3</v>
      </c>
      <c r="K19">
        <v>6.3570509999999998E-3</v>
      </c>
      <c r="L19">
        <v>6.3451530000000001E-3</v>
      </c>
    </row>
    <row r="20" spans="1:12" x14ac:dyDescent="0.35">
      <c r="A20">
        <f t="shared" si="0"/>
        <v>-226.4238887415041</v>
      </c>
      <c r="B20">
        <v>1421.575947</v>
      </c>
      <c r="C20">
        <v>6.6202609999999997E-3</v>
      </c>
      <c r="D20">
        <v>6.6179569999999998E-3</v>
      </c>
      <c r="E20">
        <v>6.6279349999999997E-3</v>
      </c>
      <c r="F20">
        <v>6.628086E-3</v>
      </c>
      <c r="G20">
        <v>6.6369080000000004E-3</v>
      </c>
      <c r="H20">
        <v>6.6413540000000004E-3</v>
      </c>
      <c r="I20">
        <v>6.6586830000000003E-3</v>
      </c>
      <c r="J20">
        <v>6.6397319999999998E-3</v>
      </c>
      <c r="K20">
        <v>6.6427559999999997E-3</v>
      </c>
      <c r="L20">
        <v>6.6280569999999997E-3</v>
      </c>
    </row>
    <row r="21" spans="1:12" x14ac:dyDescent="0.35">
      <c r="A21">
        <f t="shared" si="0"/>
        <v>-231.6952889671301</v>
      </c>
      <c r="B21">
        <v>1421.6009469999999</v>
      </c>
      <c r="C21">
        <v>6.8900000000000003E-3</v>
      </c>
      <c r="D21">
        <v>6.888005E-3</v>
      </c>
      <c r="E21">
        <v>6.8979779999999999E-3</v>
      </c>
      <c r="F21">
        <v>6.9011439999999997E-3</v>
      </c>
      <c r="G21">
        <v>6.9086820000000002E-3</v>
      </c>
      <c r="H21">
        <v>6.9123250000000004E-3</v>
      </c>
      <c r="I21">
        <v>6.9278250000000003E-3</v>
      </c>
      <c r="J21">
        <v>6.9090749999999998E-3</v>
      </c>
      <c r="K21">
        <v>6.9130149999999998E-3</v>
      </c>
      <c r="L21">
        <v>6.8990589999999999E-3</v>
      </c>
    </row>
    <row r="22" spans="1:12" x14ac:dyDescent="0.35">
      <c r="A22">
        <f t="shared" si="0"/>
        <v>-236.96650379239435</v>
      </c>
      <c r="B22">
        <v>1421.625947</v>
      </c>
      <c r="C22">
        <v>7.143557E-3</v>
      </c>
      <c r="D22">
        <v>7.1430479999999999E-3</v>
      </c>
      <c r="E22">
        <v>7.1536509999999996E-3</v>
      </c>
      <c r="F22">
        <v>7.156885E-3</v>
      </c>
      <c r="G22">
        <v>7.1637100000000002E-3</v>
      </c>
      <c r="H22">
        <v>7.1700549999999998E-3</v>
      </c>
      <c r="I22">
        <v>7.1865499999999999E-3</v>
      </c>
      <c r="J22">
        <v>7.1667079999999999E-3</v>
      </c>
      <c r="K22">
        <v>7.1684779999999998E-3</v>
      </c>
      <c r="L22">
        <v>7.1522069999999998E-3</v>
      </c>
    </row>
    <row r="23" spans="1:12" x14ac:dyDescent="0.35">
      <c r="A23">
        <f t="shared" si="0"/>
        <v>-242.23753322702248</v>
      </c>
      <c r="B23">
        <v>1421.6509470000001</v>
      </c>
      <c r="C23">
        <v>7.3809790000000002E-3</v>
      </c>
      <c r="D23">
        <v>7.3791630000000002E-3</v>
      </c>
      <c r="E23">
        <v>7.3922950000000001E-3</v>
      </c>
      <c r="F23">
        <v>7.3937849999999999E-3</v>
      </c>
      <c r="G23">
        <v>7.402296E-3</v>
      </c>
      <c r="H23">
        <v>7.4093730000000003E-3</v>
      </c>
      <c r="I23">
        <v>7.4242170000000003E-3</v>
      </c>
      <c r="J23">
        <v>7.4047710000000001E-3</v>
      </c>
      <c r="K23">
        <v>7.408352E-3</v>
      </c>
      <c r="L23">
        <v>7.3915279999999996E-3</v>
      </c>
    </row>
    <row r="24" spans="1:12" x14ac:dyDescent="0.35">
      <c r="A24">
        <f t="shared" si="0"/>
        <v>-247.50837728080654</v>
      </c>
      <c r="B24">
        <v>1421.675947</v>
      </c>
      <c r="C24">
        <v>7.5989229999999996E-3</v>
      </c>
      <c r="D24">
        <v>7.594277E-3</v>
      </c>
      <c r="E24">
        <v>7.6071330000000003E-3</v>
      </c>
      <c r="F24">
        <v>7.6122120000000001E-3</v>
      </c>
      <c r="G24">
        <v>7.6214519999999999E-3</v>
      </c>
      <c r="H24">
        <v>7.6293929999999999E-3</v>
      </c>
      <c r="I24">
        <v>7.6463379999999999E-3</v>
      </c>
      <c r="J24">
        <v>7.6209349999999997E-3</v>
      </c>
      <c r="K24">
        <v>7.6246150000000004E-3</v>
      </c>
      <c r="L24">
        <v>7.6098379999999998E-3</v>
      </c>
    </row>
    <row r="25" spans="1:12" x14ac:dyDescent="0.35">
      <c r="A25">
        <f t="shared" si="0"/>
        <v>-252.77903596357208</v>
      </c>
      <c r="B25">
        <v>1421.700947</v>
      </c>
      <c r="C25">
        <v>7.7959070000000004E-3</v>
      </c>
      <c r="D25">
        <v>7.7920749999999999E-3</v>
      </c>
      <c r="E25">
        <v>7.8065610000000001E-3</v>
      </c>
      <c r="F25">
        <v>7.8102140000000002E-3</v>
      </c>
      <c r="G25">
        <v>7.8157560000000001E-3</v>
      </c>
      <c r="H25">
        <v>7.8259579999999992E-3</v>
      </c>
      <c r="I25">
        <v>7.8402569999999998E-3</v>
      </c>
      <c r="J25">
        <v>7.8187919999999998E-3</v>
      </c>
      <c r="K25">
        <v>7.8251870000000008E-3</v>
      </c>
      <c r="L25">
        <v>7.8094740000000003E-3</v>
      </c>
    </row>
    <row r="26" spans="1:12" x14ac:dyDescent="0.35">
      <c r="A26">
        <f t="shared" si="0"/>
        <v>-258.04950928501137</v>
      </c>
      <c r="B26">
        <v>1421.7259469999999</v>
      </c>
      <c r="C26">
        <v>7.9646170000000002E-3</v>
      </c>
      <c r="D26">
        <v>7.9647510000000008E-3</v>
      </c>
      <c r="E26">
        <v>7.9826380000000002E-3</v>
      </c>
      <c r="F26">
        <v>7.9818149999999997E-3</v>
      </c>
      <c r="G26">
        <v>7.9939569999999995E-3</v>
      </c>
      <c r="H26">
        <v>8.00178E-3</v>
      </c>
      <c r="I26">
        <v>8.0200830000000008E-3</v>
      </c>
      <c r="J26">
        <v>7.9953860000000002E-3</v>
      </c>
      <c r="K26">
        <v>7.9979950000000008E-3</v>
      </c>
      <c r="L26">
        <v>7.9830519999999992E-3</v>
      </c>
    </row>
    <row r="27" spans="1:12" x14ac:dyDescent="0.35">
      <c r="A27">
        <f t="shared" si="0"/>
        <v>-263.31979725498314</v>
      </c>
      <c r="B27">
        <v>1421.750947</v>
      </c>
      <c r="C27">
        <v>8.1166459999999999E-3</v>
      </c>
      <c r="D27">
        <v>8.1158410000000004E-3</v>
      </c>
      <c r="E27">
        <v>8.1318520000000002E-3</v>
      </c>
      <c r="F27">
        <v>8.1315350000000005E-3</v>
      </c>
      <c r="G27">
        <v>8.1434379999999994E-3</v>
      </c>
      <c r="H27">
        <v>8.1551149999999992E-3</v>
      </c>
      <c r="I27">
        <v>8.1702400000000005E-3</v>
      </c>
      <c r="J27">
        <v>8.1476399999999994E-3</v>
      </c>
      <c r="K27">
        <v>8.1505109999999992E-3</v>
      </c>
      <c r="L27">
        <v>8.1344690000000001E-3</v>
      </c>
    </row>
    <row r="28" spans="1:12" x14ac:dyDescent="0.35">
      <c r="A28">
        <f t="shared" si="0"/>
        <v>-268.58989988327954</v>
      </c>
      <c r="B28">
        <v>1421.7759470000001</v>
      </c>
      <c r="C28">
        <v>8.2468460000000004E-3</v>
      </c>
      <c r="D28">
        <v>8.244365E-3</v>
      </c>
      <c r="E28">
        <v>8.2601770000000005E-3</v>
      </c>
      <c r="F28">
        <v>8.2612410000000008E-3</v>
      </c>
      <c r="G28">
        <v>8.2748839999999997E-3</v>
      </c>
      <c r="H28">
        <v>8.2826059999999996E-3</v>
      </c>
      <c r="I28">
        <v>8.2995640000000006E-3</v>
      </c>
      <c r="J28">
        <v>8.2771549999999996E-3</v>
      </c>
      <c r="K28">
        <v>8.2841919999999993E-3</v>
      </c>
      <c r="L28">
        <v>8.2605230000000005E-3</v>
      </c>
    </row>
    <row r="29" spans="1:12" x14ac:dyDescent="0.35">
      <c r="A29">
        <f t="shared" si="0"/>
        <v>-273.85981717955957</v>
      </c>
      <c r="B29">
        <v>1421.800947</v>
      </c>
      <c r="C29">
        <v>8.3541109999999991E-3</v>
      </c>
      <c r="D29">
        <v>8.3538410000000007E-3</v>
      </c>
      <c r="E29">
        <v>8.3658599999999993E-3</v>
      </c>
      <c r="F29">
        <v>8.3689420000000007E-3</v>
      </c>
      <c r="G29">
        <v>8.3812239999999996E-3</v>
      </c>
      <c r="H29">
        <v>8.3947870000000008E-3</v>
      </c>
      <c r="I29">
        <v>8.4072049999999992E-3</v>
      </c>
      <c r="J29">
        <v>8.3824160000000002E-3</v>
      </c>
      <c r="K29">
        <v>8.3909559999999998E-3</v>
      </c>
      <c r="L29">
        <v>8.3684169999999995E-3</v>
      </c>
    </row>
    <row r="30" spans="1:12" x14ac:dyDescent="0.35">
      <c r="A30">
        <f t="shared" si="0"/>
        <v>-279.12954915371523</v>
      </c>
      <c r="B30">
        <v>1421.825947</v>
      </c>
      <c r="C30">
        <v>8.4375639999999998E-3</v>
      </c>
      <c r="D30">
        <v>8.4378309999999998E-3</v>
      </c>
      <c r="E30">
        <v>8.4544000000000008E-3</v>
      </c>
      <c r="F30">
        <v>8.4549849999999999E-3</v>
      </c>
      <c r="G30">
        <v>8.471602E-3</v>
      </c>
      <c r="H30">
        <v>8.4741239999999995E-3</v>
      </c>
      <c r="I30">
        <v>8.4960499999999998E-3</v>
      </c>
      <c r="J30">
        <v>8.4737860000000005E-3</v>
      </c>
      <c r="K30">
        <v>8.4776829999999997E-3</v>
      </c>
      <c r="L30">
        <v>8.4587870000000006E-3</v>
      </c>
    </row>
    <row r="31" spans="1:12" x14ac:dyDescent="0.35">
      <c r="A31">
        <f t="shared" si="0"/>
        <v>-284.3990958154389</v>
      </c>
      <c r="B31">
        <v>1421.8509469999999</v>
      </c>
      <c r="C31">
        <v>8.5066670000000007E-3</v>
      </c>
      <c r="D31">
        <v>8.504302E-3</v>
      </c>
      <c r="E31">
        <v>8.525085E-3</v>
      </c>
      <c r="F31">
        <v>8.5238469999999993E-3</v>
      </c>
      <c r="G31">
        <v>8.5353709999999999E-3</v>
      </c>
      <c r="H31">
        <v>8.5438279999999998E-3</v>
      </c>
      <c r="I31">
        <v>8.562376E-3</v>
      </c>
      <c r="J31">
        <v>8.5373419999999998E-3</v>
      </c>
      <c r="K31">
        <v>8.5432430000000007E-3</v>
      </c>
      <c r="L31">
        <v>8.5232320000000004E-3</v>
      </c>
    </row>
    <row r="32" spans="1:12" x14ac:dyDescent="0.35">
      <c r="A32">
        <f t="shared" si="0"/>
        <v>-289.66845717458921</v>
      </c>
      <c r="B32">
        <v>1421.875947</v>
      </c>
      <c r="C32">
        <v>8.5538279999999994E-3</v>
      </c>
      <c r="D32">
        <v>8.5538590000000005E-3</v>
      </c>
      <c r="E32">
        <v>8.5716230000000004E-3</v>
      </c>
      <c r="F32">
        <v>8.5746940000000008E-3</v>
      </c>
      <c r="G32">
        <v>8.5858189999999997E-3</v>
      </c>
      <c r="H32">
        <v>8.5961419999999993E-3</v>
      </c>
      <c r="I32">
        <v>8.6147069999999992E-3</v>
      </c>
      <c r="J32">
        <v>8.5898180000000008E-3</v>
      </c>
      <c r="K32">
        <v>8.5965E-3</v>
      </c>
      <c r="L32">
        <v>8.5755150000000006E-3</v>
      </c>
    </row>
    <row r="33" spans="1:12" x14ac:dyDescent="0.35">
      <c r="A33">
        <f t="shared" si="0"/>
        <v>-294.93763324089184</v>
      </c>
      <c r="B33">
        <v>1421.9009470000001</v>
      </c>
      <c r="C33">
        <v>8.5913480000000004E-3</v>
      </c>
      <c r="D33">
        <v>8.5926679999999995E-3</v>
      </c>
      <c r="E33">
        <v>8.6098900000000003E-3</v>
      </c>
      <c r="F33">
        <v>8.6111499999999997E-3</v>
      </c>
      <c r="G33">
        <v>8.6262709999999996E-3</v>
      </c>
      <c r="H33">
        <v>8.6326430000000006E-3</v>
      </c>
      <c r="I33">
        <v>8.6507159999999993E-3</v>
      </c>
      <c r="J33">
        <v>8.6206530000000007E-3</v>
      </c>
      <c r="K33">
        <v>8.6331189999999999E-3</v>
      </c>
      <c r="L33">
        <v>8.6087219999999992E-3</v>
      </c>
    </row>
    <row r="34" spans="1:12" x14ac:dyDescent="0.35">
      <c r="A34">
        <f t="shared" si="0"/>
        <v>-300.20662402407225</v>
      </c>
      <c r="B34">
        <v>1421.925947</v>
      </c>
      <c r="C34">
        <v>8.6139240000000002E-3</v>
      </c>
      <c r="D34">
        <v>8.6114829999999996E-3</v>
      </c>
      <c r="E34">
        <v>8.6293949999999998E-3</v>
      </c>
      <c r="F34">
        <v>8.6341850000000008E-3</v>
      </c>
      <c r="G34">
        <v>8.6470130000000003E-3</v>
      </c>
      <c r="H34">
        <v>8.6559610000000002E-3</v>
      </c>
      <c r="I34">
        <v>8.6722210000000008E-3</v>
      </c>
      <c r="J34">
        <v>8.6510579999999997E-3</v>
      </c>
      <c r="K34">
        <v>8.6554609999999997E-3</v>
      </c>
      <c r="L34">
        <v>8.6337900000000006E-3</v>
      </c>
    </row>
    <row r="35" spans="1:12" x14ac:dyDescent="0.35">
      <c r="A35">
        <f t="shared" si="0"/>
        <v>-305.47542953402262</v>
      </c>
      <c r="B35">
        <v>1421.950947</v>
      </c>
      <c r="C35">
        <v>8.6304260000000001E-3</v>
      </c>
      <c r="D35">
        <v>8.6295529999999999E-3</v>
      </c>
      <c r="E35">
        <v>8.6468059999999999E-3</v>
      </c>
      <c r="F35">
        <v>8.6496790000000004E-3</v>
      </c>
      <c r="G35">
        <v>8.660493E-3</v>
      </c>
      <c r="H35">
        <v>8.6697170000000004E-3</v>
      </c>
      <c r="I35">
        <v>8.6875919999999992E-3</v>
      </c>
      <c r="J35">
        <v>8.6611139999999993E-3</v>
      </c>
      <c r="K35">
        <v>8.6725740000000006E-3</v>
      </c>
      <c r="L35">
        <v>8.6487119999999994E-3</v>
      </c>
    </row>
    <row r="36" spans="1:12" x14ac:dyDescent="0.35">
      <c r="A36">
        <f t="shared" si="0"/>
        <v>-310.74404978040184</v>
      </c>
      <c r="B36">
        <v>1421.9759469999999</v>
      </c>
      <c r="C36">
        <v>8.6321439999999996E-3</v>
      </c>
      <c r="D36">
        <v>8.6318460000000003E-3</v>
      </c>
      <c r="E36">
        <v>8.6532889999999998E-3</v>
      </c>
      <c r="F36">
        <v>8.6578390000000005E-3</v>
      </c>
      <c r="G36">
        <v>8.6693729999999993E-3</v>
      </c>
      <c r="H36">
        <v>8.679562E-3</v>
      </c>
      <c r="I36">
        <v>8.6956199999999994E-3</v>
      </c>
      <c r="J36">
        <v>8.6692009999999996E-3</v>
      </c>
      <c r="K36">
        <v>8.6774959999999998E-3</v>
      </c>
      <c r="L36">
        <v>8.6581950000000005E-3</v>
      </c>
    </row>
    <row r="37" spans="1:12" x14ac:dyDescent="0.35">
      <c r="A37">
        <f t="shared" si="0"/>
        <v>-316.01248477306865</v>
      </c>
      <c r="B37">
        <v>1422.000947</v>
      </c>
      <c r="C37">
        <v>8.6370179999999998E-3</v>
      </c>
      <c r="D37">
        <v>8.6413949999999996E-3</v>
      </c>
      <c r="E37">
        <v>8.6586679999999996E-3</v>
      </c>
      <c r="F37">
        <v>8.6582280000000005E-3</v>
      </c>
      <c r="G37">
        <v>8.6730420000000006E-3</v>
      </c>
      <c r="H37">
        <v>8.6834549999999996E-3</v>
      </c>
      <c r="I37">
        <v>8.6996409999999993E-3</v>
      </c>
      <c r="J37">
        <v>8.6723760000000007E-3</v>
      </c>
      <c r="K37">
        <v>8.6829160000000006E-3</v>
      </c>
      <c r="L37">
        <v>8.6638489999999995E-3</v>
      </c>
    </row>
    <row r="38" spans="1:12" x14ac:dyDescent="0.35">
      <c r="A38">
        <f t="shared" si="0"/>
        <v>-321.28073452174868</v>
      </c>
      <c r="B38">
        <v>1422.0259470000001</v>
      </c>
      <c r="C38">
        <v>8.6410340000000006E-3</v>
      </c>
      <c r="D38">
        <v>8.6381050000000001E-3</v>
      </c>
      <c r="E38">
        <v>8.6597740000000003E-3</v>
      </c>
      <c r="F38">
        <v>8.6641510000000001E-3</v>
      </c>
      <c r="G38">
        <v>8.6738679999999995E-3</v>
      </c>
      <c r="H38">
        <v>8.6841980000000006E-3</v>
      </c>
      <c r="I38">
        <v>8.6992419999999994E-3</v>
      </c>
      <c r="J38">
        <v>8.6749340000000005E-3</v>
      </c>
      <c r="K38">
        <v>8.6850980000000005E-3</v>
      </c>
      <c r="L38">
        <v>8.6631769999999993E-3</v>
      </c>
    </row>
    <row r="39" spans="1:12" x14ac:dyDescent="0.35">
      <c r="A39">
        <f t="shared" si="0"/>
        <v>-326.54879903620071</v>
      </c>
      <c r="B39">
        <v>1422.050947</v>
      </c>
      <c r="C39">
        <v>8.645827E-3</v>
      </c>
      <c r="D39">
        <v>8.6431219999999996E-3</v>
      </c>
      <c r="E39">
        <v>8.6644210000000003E-3</v>
      </c>
      <c r="F39">
        <v>8.6655450000000002E-3</v>
      </c>
      <c r="G39">
        <v>8.6787210000000004E-3</v>
      </c>
      <c r="H39">
        <v>8.6899639999999997E-3</v>
      </c>
      <c r="I39">
        <v>8.7065679999999996E-3</v>
      </c>
      <c r="J39">
        <v>8.6803379999999992E-3</v>
      </c>
      <c r="K39">
        <v>8.6893549999999993E-3</v>
      </c>
      <c r="L39">
        <v>8.6651660000000002E-3</v>
      </c>
    </row>
    <row r="40" spans="1:12" x14ac:dyDescent="0.35">
      <c r="A40">
        <f t="shared" si="0"/>
        <v>-331.81667832621696</v>
      </c>
      <c r="B40">
        <v>1422.075947</v>
      </c>
      <c r="C40">
        <v>8.6458860000000002E-3</v>
      </c>
      <c r="D40">
        <v>8.6476620000000004E-3</v>
      </c>
      <c r="E40">
        <v>8.6701639999999993E-3</v>
      </c>
      <c r="F40">
        <v>8.6725580000000003E-3</v>
      </c>
      <c r="G40">
        <v>8.6841620000000005E-3</v>
      </c>
      <c r="H40">
        <v>8.6945000000000008E-3</v>
      </c>
      <c r="I40">
        <v>8.7099959999999994E-3</v>
      </c>
      <c r="J40">
        <v>8.6859410000000008E-3</v>
      </c>
      <c r="K40">
        <v>8.6946469999999998E-3</v>
      </c>
      <c r="L40">
        <v>8.6752630000000008E-3</v>
      </c>
    </row>
    <row r="41" spans="1:12" x14ac:dyDescent="0.35">
      <c r="A41">
        <f t="shared" si="0"/>
        <v>-337.08437240152301</v>
      </c>
      <c r="B41">
        <v>1422.1009469999999</v>
      </c>
      <c r="C41">
        <v>8.6612789999999992E-3</v>
      </c>
      <c r="D41">
        <v>8.6624289999999993E-3</v>
      </c>
      <c r="E41">
        <v>8.6818759999999998E-3</v>
      </c>
      <c r="F41">
        <v>8.6830840000000006E-3</v>
      </c>
      <c r="G41">
        <v>8.6973180000000008E-3</v>
      </c>
      <c r="H41">
        <v>8.7070959999999992E-3</v>
      </c>
      <c r="I41">
        <v>8.7251280000000004E-3</v>
      </c>
      <c r="J41">
        <v>8.6975300000000002E-3</v>
      </c>
      <c r="K41">
        <v>8.708983E-3</v>
      </c>
      <c r="L41">
        <v>8.6854150000000001E-3</v>
      </c>
    </row>
    <row r="42" spans="1:12" x14ac:dyDescent="0.35">
      <c r="A42">
        <f t="shared" si="0"/>
        <v>-342.35188127197756</v>
      </c>
      <c r="B42">
        <v>1422.125947</v>
      </c>
      <c r="C42">
        <v>8.6814049999999997E-3</v>
      </c>
      <c r="D42">
        <v>8.6794019999999993E-3</v>
      </c>
      <c r="E42">
        <v>8.7021530000000007E-3</v>
      </c>
      <c r="F42">
        <v>8.7039330000000005E-3</v>
      </c>
      <c r="G42">
        <v>8.7205249999999998E-3</v>
      </c>
      <c r="H42">
        <v>8.7277429999999996E-3</v>
      </c>
      <c r="I42">
        <v>8.7452940000000007E-3</v>
      </c>
      <c r="J42">
        <v>8.7216610000000003E-3</v>
      </c>
      <c r="K42">
        <v>8.7272849999999996E-3</v>
      </c>
      <c r="L42">
        <v>8.7041589999999995E-3</v>
      </c>
    </row>
    <row r="43" spans="1:12" x14ac:dyDescent="0.35">
      <c r="A43">
        <f t="shared" si="0"/>
        <v>-347.61920494727292</v>
      </c>
      <c r="B43">
        <v>1422.1509470000001</v>
      </c>
      <c r="C43">
        <v>8.7087640000000008E-3</v>
      </c>
      <c r="D43">
        <v>8.7106849999999993E-3</v>
      </c>
      <c r="E43">
        <v>8.7315959999999995E-3</v>
      </c>
      <c r="F43">
        <v>8.7351560000000009E-3</v>
      </c>
      <c r="G43">
        <v>8.7487520000000003E-3</v>
      </c>
      <c r="H43">
        <v>8.7599559999999993E-3</v>
      </c>
      <c r="I43">
        <v>8.7761680000000009E-3</v>
      </c>
      <c r="J43">
        <v>8.7507829999999998E-3</v>
      </c>
      <c r="K43">
        <v>8.7564219999999998E-3</v>
      </c>
      <c r="L43">
        <v>8.7357089999999995E-3</v>
      </c>
    </row>
    <row r="44" spans="1:12" x14ac:dyDescent="0.35">
      <c r="A44">
        <f t="shared" si="0"/>
        <v>-352.88634343716797</v>
      </c>
      <c r="B44">
        <v>1422.175947</v>
      </c>
      <c r="C44">
        <v>8.7480360000000007E-3</v>
      </c>
      <c r="D44">
        <v>8.7511789999999996E-3</v>
      </c>
      <c r="E44">
        <v>8.7724139999999992E-3</v>
      </c>
      <c r="F44">
        <v>8.7787300000000002E-3</v>
      </c>
      <c r="G44">
        <v>8.7889839999999997E-3</v>
      </c>
      <c r="H44">
        <v>8.7968790000000005E-3</v>
      </c>
      <c r="I44">
        <v>8.8171120000000002E-3</v>
      </c>
      <c r="J44">
        <v>8.7896629999999996E-3</v>
      </c>
      <c r="K44">
        <v>8.8001099999999999E-3</v>
      </c>
      <c r="L44">
        <v>8.7755390000000006E-3</v>
      </c>
    </row>
    <row r="45" spans="1:12" x14ac:dyDescent="0.35">
      <c r="A45">
        <f t="shared" si="0"/>
        <v>-358.15329675148809</v>
      </c>
      <c r="B45">
        <v>1422.200947</v>
      </c>
      <c r="C45">
        <v>8.7996849999999998E-3</v>
      </c>
      <c r="D45">
        <v>8.7998409999999992E-3</v>
      </c>
      <c r="E45">
        <v>8.8262870000000004E-3</v>
      </c>
      <c r="F45">
        <v>8.8274440000000003E-3</v>
      </c>
      <c r="G45">
        <v>8.8410720000000002E-3</v>
      </c>
      <c r="H45">
        <v>8.8488679999999993E-3</v>
      </c>
      <c r="I45">
        <v>8.8722790000000003E-3</v>
      </c>
      <c r="J45">
        <v>8.8368270000000002E-3</v>
      </c>
      <c r="K45">
        <v>8.8509709999999991E-3</v>
      </c>
      <c r="L45">
        <v>8.8310049999999994E-3</v>
      </c>
    </row>
    <row r="46" spans="1:12" x14ac:dyDescent="0.35">
      <c r="A46">
        <f t="shared" si="0"/>
        <v>-363.42006489992565</v>
      </c>
      <c r="B46">
        <v>1422.2259469999999</v>
      </c>
      <c r="C46">
        <v>8.8620030000000002E-3</v>
      </c>
      <c r="D46">
        <v>8.8654249999999997E-3</v>
      </c>
      <c r="E46">
        <v>8.8911890000000007E-3</v>
      </c>
      <c r="F46">
        <v>8.8905960000000006E-3</v>
      </c>
      <c r="G46">
        <v>8.9028219999999995E-3</v>
      </c>
      <c r="H46">
        <v>8.9150500000000008E-3</v>
      </c>
      <c r="I46">
        <v>8.9302619999999996E-3</v>
      </c>
      <c r="J46">
        <v>8.9048019999999999E-3</v>
      </c>
      <c r="K46">
        <v>8.9150110000000005E-3</v>
      </c>
      <c r="L46">
        <v>8.8915120000000007E-3</v>
      </c>
    </row>
    <row r="47" spans="1:12" x14ac:dyDescent="0.35">
      <c r="A47">
        <f t="shared" si="0"/>
        <v>-368.68664789233929</v>
      </c>
      <c r="B47">
        <v>1422.250947</v>
      </c>
      <c r="C47">
        <v>8.9343860000000008E-3</v>
      </c>
      <c r="D47">
        <v>8.9365069999999998E-3</v>
      </c>
      <c r="E47">
        <v>8.9624500000000003E-3</v>
      </c>
      <c r="F47">
        <v>8.9629170000000008E-3</v>
      </c>
      <c r="G47">
        <v>8.9798229999999996E-3</v>
      </c>
      <c r="H47">
        <v>8.9902760000000002E-3</v>
      </c>
      <c r="I47">
        <v>9.0082210000000003E-3</v>
      </c>
      <c r="J47">
        <v>8.9803480000000008E-3</v>
      </c>
      <c r="K47">
        <v>8.9886759999999993E-3</v>
      </c>
      <c r="L47">
        <v>8.9675510000000007E-3</v>
      </c>
    </row>
    <row r="48" spans="1:12" x14ac:dyDescent="0.35">
      <c r="A48">
        <f t="shared" si="0"/>
        <v>-373.95304573842139</v>
      </c>
      <c r="B48">
        <v>1422.2759470000001</v>
      </c>
      <c r="C48">
        <v>9.0229330000000003E-3</v>
      </c>
      <c r="D48">
        <v>9.0245150000000003E-3</v>
      </c>
      <c r="E48">
        <v>9.049896E-3</v>
      </c>
      <c r="F48">
        <v>9.0531689999999998E-3</v>
      </c>
      <c r="G48">
        <v>9.0648050000000004E-3</v>
      </c>
      <c r="H48">
        <v>9.0765289999999998E-3</v>
      </c>
      <c r="I48">
        <v>9.0954899999999995E-3</v>
      </c>
      <c r="J48">
        <v>9.0659850000000004E-3</v>
      </c>
      <c r="K48">
        <v>9.076387E-3</v>
      </c>
      <c r="L48">
        <v>9.0531870000000007E-3</v>
      </c>
    </row>
    <row r="49" spans="1:12" x14ac:dyDescent="0.35">
      <c r="A49">
        <f t="shared" si="0"/>
        <v>-379.21925844793071</v>
      </c>
      <c r="B49">
        <v>1422.300947</v>
      </c>
      <c r="C49">
        <v>9.1195459999999992E-3</v>
      </c>
      <c r="D49">
        <v>9.1253099999999993E-3</v>
      </c>
      <c r="E49">
        <v>9.1456309999999996E-3</v>
      </c>
      <c r="F49">
        <v>9.1472970000000004E-3</v>
      </c>
      <c r="G49">
        <v>9.1640490000000005E-3</v>
      </c>
      <c r="H49">
        <v>9.1767610000000003E-3</v>
      </c>
      <c r="I49">
        <v>9.1911059999999992E-3</v>
      </c>
      <c r="J49">
        <v>9.1649950000000004E-3</v>
      </c>
      <c r="K49">
        <v>9.1747849999999995E-3</v>
      </c>
      <c r="L49">
        <v>9.1489770000000008E-3</v>
      </c>
    </row>
    <row r="50" spans="1:12" x14ac:dyDescent="0.35">
      <c r="A50">
        <f t="shared" si="0"/>
        <v>-384.48528603069275</v>
      </c>
      <c r="B50">
        <v>1422.325947</v>
      </c>
      <c r="C50">
        <v>9.2256549999999993E-3</v>
      </c>
      <c r="D50">
        <v>9.2291579999999995E-3</v>
      </c>
      <c r="E50">
        <v>9.2518849999999996E-3</v>
      </c>
      <c r="F50">
        <v>9.2581759999999999E-3</v>
      </c>
      <c r="G50">
        <v>9.2723890000000007E-3</v>
      </c>
      <c r="H50">
        <v>9.2832839999999993E-3</v>
      </c>
      <c r="I50">
        <v>9.2989249999999996E-3</v>
      </c>
      <c r="J50">
        <v>9.2758749999999994E-3</v>
      </c>
      <c r="K50">
        <v>9.2836069999999993E-3</v>
      </c>
      <c r="L50">
        <v>9.2588059999999996E-3</v>
      </c>
    </row>
    <row r="51" spans="1:12" x14ac:dyDescent="0.35">
      <c r="A51">
        <f t="shared" si="0"/>
        <v>-389.7511284963665</v>
      </c>
      <c r="B51">
        <v>1422.3509469999999</v>
      </c>
      <c r="C51">
        <v>9.3439460000000005E-3</v>
      </c>
      <c r="D51">
        <v>9.3467559999999995E-3</v>
      </c>
      <c r="E51">
        <v>9.3713379999999999E-3</v>
      </c>
      <c r="F51">
        <v>9.3717590000000003E-3</v>
      </c>
      <c r="G51">
        <v>9.3909379999999997E-3</v>
      </c>
      <c r="H51">
        <v>9.4052930000000003E-3</v>
      </c>
      <c r="I51">
        <v>9.4216330000000004E-3</v>
      </c>
      <c r="J51">
        <v>9.3942729999999999E-3</v>
      </c>
      <c r="K51">
        <v>9.4009620000000006E-3</v>
      </c>
      <c r="L51">
        <v>9.3763909999999995E-3</v>
      </c>
    </row>
    <row r="52" spans="1:12" x14ac:dyDescent="0.35">
      <c r="A52">
        <f t="shared" si="0"/>
        <v>-395.01678585481073</v>
      </c>
      <c r="B52">
        <v>1422.375947</v>
      </c>
      <c r="C52">
        <v>9.4699459999999999E-3</v>
      </c>
      <c r="D52">
        <v>9.4739809999999994E-3</v>
      </c>
      <c r="E52">
        <v>9.4971329999999996E-3</v>
      </c>
      <c r="F52">
        <v>9.5011290000000005E-3</v>
      </c>
      <c r="G52">
        <v>9.5187680000000004E-3</v>
      </c>
      <c r="H52">
        <v>9.5260550000000003E-3</v>
      </c>
      <c r="I52">
        <v>9.5482629999999995E-3</v>
      </c>
      <c r="J52">
        <v>9.5173040000000007E-3</v>
      </c>
      <c r="K52">
        <v>9.5313370000000008E-3</v>
      </c>
      <c r="L52">
        <v>9.5024159999999996E-3</v>
      </c>
    </row>
    <row r="53" spans="1:12" x14ac:dyDescent="0.35">
      <c r="A53">
        <f t="shared" si="0"/>
        <v>-400.28225811575089</v>
      </c>
      <c r="B53">
        <v>1422.4009470000001</v>
      </c>
      <c r="C53">
        <v>9.5995939999999995E-3</v>
      </c>
      <c r="D53">
        <v>9.6056570000000001E-3</v>
      </c>
      <c r="E53">
        <v>9.6307619999999993E-3</v>
      </c>
      <c r="F53">
        <v>9.6308160000000004E-3</v>
      </c>
      <c r="G53">
        <v>9.6498139999999996E-3</v>
      </c>
      <c r="H53">
        <v>9.6589060000000001E-3</v>
      </c>
      <c r="I53">
        <v>9.6795100000000005E-3</v>
      </c>
      <c r="J53">
        <v>9.6485689999999992E-3</v>
      </c>
      <c r="K53">
        <v>9.6621580000000006E-3</v>
      </c>
      <c r="L53">
        <v>9.633852E-3</v>
      </c>
    </row>
    <row r="54" spans="1:12" x14ac:dyDescent="0.35">
      <c r="A54">
        <f t="shared" si="0"/>
        <v>-405.54754528891266</v>
      </c>
      <c r="B54">
        <v>1422.425947</v>
      </c>
      <c r="C54">
        <v>9.7362319999999992E-3</v>
      </c>
      <c r="D54">
        <v>9.7392050000000008E-3</v>
      </c>
      <c r="E54">
        <v>9.7659019999999999E-3</v>
      </c>
      <c r="F54">
        <v>9.7709140000000003E-3</v>
      </c>
      <c r="G54">
        <v>9.7874910000000006E-3</v>
      </c>
      <c r="H54">
        <v>9.7990569999999999E-3</v>
      </c>
      <c r="I54">
        <v>9.8170500000000008E-3</v>
      </c>
      <c r="J54">
        <v>9.7865599999999997E-3</v>
      </c>
      <c r="K54">
        <v>9.7994780000000004E-3</v>
      </c>
      <c r="L54">
        <v>9.7714580000000002E-3</v>
      </c>
    </row>
    <row r="55" spans="1:12" x14ac:dyDescent="0.35">
      <c r="A55">
        <f t="shared" si="0"/>
        <v>-410.81264738415479</v>
      </c>
      <c r="B55">
        <v>1422.450947</v>
      </c>
      <c r="C55">
        <v>9.8742120000000003E-3</v>
      </c>
      <c r="D55">
        <v>9.8763889999999993E-3</v>
      </c>
      <c r="E55">
        <v>9.9082779999999995E-3</v>
      </c>
      <c r="F55">
        <v>9.9067909999999999E-3</v>
      </c>
      <c r="G55">
        <v>9.9271229999999995E-3</v>
      </c>
      <c r="H55">
        <v>9.9400819999999994E-3</v>
      </c>
      <c r="I55">
        <v>9.9592699999999992E-3</v>
      </c>
      <c r="J55">
        <v>9.9265229999999996E-3</v>
      </c>
      <c r="K55">
        <v>9.9399789999999998E-3</v>
      </c>
      <c r="L55">
        <v>9.9156220000000007E-3</v>
      </c>
    </row>
    <row r="56" spans="1:12" x14ac:dyDescent="0.35">
      <c r="A56">
        <f t="shared" si="0"/>
        <v>-416.0775644110696</v>
      </c>
      <c r="B56">
        <v>1422.4759469999999</v>
      </c>
      <c r="C56">
        <v>1.0015609E-2</v>
      </c>
      <c r="D56">
        <v>1.0018706E-2</v>
      </c>
      <c r="E56">
        <v>1.0050941000000001E-2</v>
      </c>
      <c r="F56">
        <v>1.0047657999999999E-2</v>
      </c>
      <c r="G56">
        <v>1.0067582E-2</v>
      </c>
      <c r="H56">
        <v>1.007977E-2</v>
      </c>
      <c r="I56">
        <v>1.0099936E-2</v>
      </c>
      <c r="J56">
        <v>1.0066973999999999E-2</v>
      </c>
      <c r="K56">
        <v>1.0080736E-2</v>
      </c>
      <c r="L56">
        <v>1.0049409E-2</v>
      </c>
    </row>
    <row r="57" spans="1:12" x14ac:dyDescent="0.35">
      <c r="A57">
        <f t="shared" si="0"/>
        <v>-421.34229637961573</v>
      </c>
      <c r="B57">
        <v>1422.500947</v>
      </c>
      <c r="C57">
        <v>1.0153975000000001E-2</v>
      </c>
      <c r="D57">
        <v>1.0155602E-2</v>
      </c>
      <c r="E57">
        <v>1.0186776E-2</v>
      </c>
      <c r="F57">
        <v>1.0188590000000001E-2</v>
      </c>
      <c r="G57">
        <v>1.0209685E-2</v>
      </c>
      <c r="H57">
        <v>1.0217861E-2</v>
      </c>
      <c r="I57">
        <v>1.0237559E-2</v>
      </c>
      <c r="J57">
        <v>1.0208745E-2</v>
      </c>
      <c r="K57">
        <v>1.0219850000000001E-2</v>
      </c>
      <c r="L57">
        <v>1.019253E-2</v>
      </c>
    </row>
    <row r="58" spans="1:12" x14ac:dyDescent="0.35">
      <c r="A58">
        <f t="shared" si="0"/>
        <v>-426.60684329941887</v>
      </c>
      <c r="B58">
        <v>1422.5259470000001</v>
      </c>
      <c r="C58">
        <v>1.0290571E-2</v>
      </c>
      <c r="D58">
        <v>1.0292667E-2</v>
      </c>
      <c r="E58">
        <v>1.0318032E-2</v>
      </c>
      <c r="F58">
        <v>1.0321774000000001E-2</v>
      </c>
      <c r="G58">
        <v>1.0343217E-2</v>
      </c>
      <c r="H58">
        <v>1.0353083000000001E-2</v>
      </c>
      <c r="I58">
        <v>1.037573E-2</v>
      </c>
      <c r="J58">
        <v>1.0343187E-2</v>
      </c>
      <c r="K58">
        <v>1.0360352999999999E-2</v>
      </c>
      <c r="L58">
        <v>1.0325166E-2</v>
      </c>
    </row>
    <row r="59" spans="1:12" x14ac:dyDescent="0.35">
      <c r="A59">
        <f t="shared" si="0"/>
        <v>-431.87120518020464</v>
      </c>
      <c r="B59">
        <v>1422.550947</v>
      </c>
      <c r="C59">
        <v>1.041803E-2</v>
      </c>
      <c r="D59">
        <v>1.0422024E-2</v>
      </c>
      <c r="E59">
        <v>1.0455591E-2</v>
      </c>
      <c r="F59">
        <v>1.0455239999999999E-2</v>
      </c>
      <c r="G59">
        <v>1.0475019E-2</v>
      </c>
      <c r="H59">
        <v>1.0484708000000001E-2</v>
      </c>
      <c r="I59">
        <v>1.0508643999999999E-2</v>
      </c>
      <c r="J59">
        <v>1.0472528E-2</v>
      </c>
      <c r="K59">
        <v>1.0489461E-2</v>
      </c>
      <c r="L59">
        <v>1.0455957E-2</v>
      </c>
    </row>
    <row r="60" spans="1:12" x14ac:dyDescent="0.35">
      <c r="A60">
        <f t="shared" si="0"/>
        <v>-437.13538203183168</v>
      </c>
      <c r="B60">
        <v>1422.575947</v>
      </c>
      <c r="C60">
        <v>1.0539147E-2</v>
      </c>
      <c r="D60">
        <v>1.0540697999999999E-2</v>
      </c>
      <c r="E60">
        <v>1.0577702E-2</v>
      </c>
      <c r="F60">
        <v>1.0579234999999999E-2</v>
      </c>
      <c r="G60">
        <v>1.0598112999999999E-2</v>
      </c>
      <c r="H60">
        <v>1.0612391000000001E-2</v>
      </c>
      <c r="I60">
        <v>1.0633663E-2</v>
      </c>
      <c r="J60">
        <v>1.0597924E-2</v>
      </c>
      <c r="K60">
        <v>1.0613223E-2</v>
      </c>
      <c r="L60">
        <v>1.0583041E-2</v>
      </c>
    </row>
    <row r="61" spans="1:12" x14ac:dyDescent="0.35">
      <c r="A61">
        <f t="shared" si="0"/>
        <v>-442.39937386399231</v>
      </c>
      <c r="B61">
        <v>1422.6009469999999</v>
      </c>
      <c r="C61">
        <v>1.065498E-2</v>
      </c>
      <c r="D61">
        <v>1.0657448E-2</v>
      </c>
      <c r="E61">
        <v>1.0689389000000001E-2</v>
      </c>
      <c r="F61">
        <v>1.0691409000000001E-2</v>
      </c>
      <c r="G61">
        <v>1.0714744999999999E-2</v>
      </c>
      <c r="H61">
        <v>1.0724648E-2</v>
      </c>
      <c r="I61">
        <v>1.0745123000000001E-2</v>
      </c>
      <c r="J61">
        <v>1.0713542E-2</v>
      </c>
      <c r="K61">
        <v>1.0729707999999999E-2</v>
      </c>
      <c r="L61">
        <v>1.0697135E-2</v>
      </c>
    </row>
    <row r="62" spans="1:12" x14ac:dyDescent="0.35">
      <c r="A62">
        <f t="shared" si="0"/>
        <v>-447.66318068647871</v>
      </c>
      <c r="B62">
        <v>1422.625947</v>
      </c>
      <c r="C62">
        <v>1.0758751E-2</v>
      </c>
      <c r="D62">
        <v>1.0762703E-2</v>
      </c>
      <c r="E62">
        <v>1.079015E-2</v>
      </c>
      <c r="F62">
        <v>1.079776E-2</v>
      </c>
      <c r="G62">
        <v>1.0821135000000001E-2</v>
      </c>
      <c r="H62">
        <v>1.0830427E-2</v>
      </c>
      <c r="I62">
        <v>1.0849446E-2</v>
      </c>
      <c r="J62">
        <v>1.0817808E-2</v>
      </c>
      <c r="K62">
        <v>1.0832009E-2</v>
      </c>
      <c r="L62">
        <v>1.0801422999999999E-2</v>
      </c>
    </row>
    <row r="63" spans="1:12" x14ac:dyDescent="0.35">
      <c r="A63">
        <f t="shared" si="0"/>
        <v>-452.92680250904971</v>
      </c>
      <c r="B63">
        <v>1422.6509470000001</v>
      </c>
      <c r="C63">
        <v>1.0849899E-2</v>
      </c>
      <c r="D63">
        <v>1.0857755E-2</v>
      </c>
      <c r="E63">
        <v>1.0881062E-2</v>
      </c>
      <c r="F63">
        <v>1.0884191E-2</v>
      </c>
      <c r="G63">
        <v>1.0908629E-2</v>
      </c>
      <c r="H63">
        <v>1.0919982E-2</v>
      </c>
      <c r="I63">
        <v>1.0944818E-2</v>
      </c>
      <c r="J63">
        <v>1.0911011E-2</v>
      </c>
      <c r="K63">
        <v>1.0925768000000001E-2</v>
      </c>
      <c r="L63">
        <v>1.0893096999999999E-2</v>
      </c>
    </row>
    <row r="64" spans="1:12" x14ac:dyDescent="0.35">
      <c r="A64">
        <f t="shared" si="0"/>
        <v>-458.19023934136425</v>
      </c>
      <c r="B64">
        <v>1422.675947</v>
      </c>
      <c r="C64">
        <v>1.0929448E-2</v>
      </c>
      <c r="D64">
        <v>1.0931636E-2</v>
      </c>
      <c r="E64">
        <v>1.0962572E-2</v>
      </c>
      <c r="F64">
        <v>1.0969515000000001E-2</v>
      </c>
      <c r="G64">
        <v>1.0993146000000001E-2</v>
      </c>
      <c r="H64">
        <v>1.1001221E-2</v>
      </c>
      <c r="I64">
        <v>1.1018622E-2</v>
      </c>
      <c r="J64">
        <v>1.098646E-2</v>
      </c>
      <c r="K64">
        <v>1.1008858E-2</v>
      </c>
      <c r="L64">
        <v>1.0968551E-2</v>
      </c>
    </row>
    <row r="65" spans="1:12" x14ac:dyDescent="0.35">
      <c r="A65">
        <f t="shared" si="0"/>
        <v>-463.4534911932812</v>
      </c>
      <c r="B65">
        <v>1422.700947</v>
      </c>
      <c r="C65">
        <v>1.0991321E-2</v>
      </c>
      <c r="D65">
        <v>1.0996761000000001E-2</v>
      </c>
      <c r="E65">
        <v>1.1029595999999999E-2</v>
      </c>
      <c r="F65">
        <v>1.1033467E-2</v>
      </c>
      <c r="G65">
        <v>1.1058037E-2</v>
      </c>
      <c r="H65">
        <v>1.1065725E-2</v>
      </c>
      <c r="I65">
        <v>1.1089514E-2</v>
      </c>
      <c r="J65">
        <v>1.1052222E-2</v>
      </c>
      <c r="K65">
        <v>1.1070613999999999E-2</v>
      </c>
      <c r="L65">
        <v>1.1037248E-2</v>
      </c>
    </row>
    <row r="66" spans="1:12" x14ac:dyDescent="0.35">
      <c r="A66">
        <f t="shared" si="0"/>
        <v>-468.71655807449264</v>
      </c>
      <c r="B66">
        <v>1422.7259469999999</v>
      </c>
      <c r="C66">
        <v>1.1040131999999999E-2</v>
      </c>
      <c r="D66">
        <v>1.1045315E-2</v>
      </c>
      <c r="E66">
        <v>1.1084752E-2</v>
      </c>
      <c r="F66">
        <v>1.1081023000000001E-2</v>
      </c>
      <c r="G66">
        <v>1.1103016E-2</v>
      </c>
      <c r="H66">
        <v>1.1112969E-2</v>
      </c>
      <c r="I66">
        <v>1.1138210000000001E-2</v>
      </c>
      <c r="J66">
        <v>1.1101821E-2</v>
      </c>
      <c r="K66">
        <v>1.1117626E-2</v>
      </c>
      <c r="L66">
        <v>1.1083078E-2</v>
      </c>
    </row>
    <row r="67" spans="1:12" x14ac:dyDescent="0.35">
      <c r="A67">
        <f t="shared" si="0"/>
        <v>-473.97943999479088</v>
      </c>
      <c r="B67">
        <v>1422.750947</v>
      </c>
      <c r="C67">
        <v>1.1041413E-2</v>
      </c>
      <c r="D67">
        <v>1.1046314999999999E-2</v>
      </c>
      <c r="E67">
        <v>1.1076028E-2</v>
      </c>
      <c r="F67">
        <v>1.1082745999999999E-2</v>
      </c>
      <c r="G67">
        <v>1.1103737000000001E-2</v>
      </c>
      <c r="H67">
        <v>1.1115424E-2</v>
      </c>
      <c r="I67">
        <v>1.1139005E-2</v>
      </c>
      <c r="J67">
        <v>1.1098594E-2</v>
      </c>
      <c r="K67">
        <v>1.1118439000000001E-2</v>
      </c>
      <c r="L67">
        <v>1.1083933000000001E-2</v>
      </c>
    </row>
    <row r="68" spans="1:12" x14ac:dyDescent="0.35">
      <c r="A68">
        <f t="shared" ref="A68:A130" si="1">300000*(1420.406/B68-1)-$A$2</f>
        <v>-479.24213696393468</v>
      </c>
      <c r="B68">
        <v>1422.7759470000001</v>
      </c>
      <c r="C68">
        <v>1.1095570000000001E-2</v>
      </c>
      <c r="D68">
        <v>1.1097711999999999E-2</v>
      </c>
      <c r="E68">
        <v>1.113478E-2</v>
      </c>
      <c r="F68">
        <v>1.1134509000000001E-2</v>
      </c>
      <c r="G68">
        <v>1.1157372E-2</v>
      </c>
      <c r="H68">
        <v>1.1168432000000001E-2</v>
      </c>
      <c r="I68">
        <v>1.1196094E-2</v>
      </c>
      <c r="J68">
        <v>1.1157345000000001E-2</v>
      </c>
      <c r="K68">
        <v>1.1173349000000001E-2</v>
      </c>
      <c r="L68">
        <v>1.1139176000000001E-2</v>
      </c>
    </row>
    <row r="69" spans="1:12" x14ac:dyDescent="0.35">
      <c r="A69">
        <f t="shared" si="1"/>
        <v>-484.50464899158305</v>
      </c>
      <c r="B69">
        <v>1422.800947</v>
      </c>
      <c r="C69">
        <v>1.1094608000000001E-2</v>
      </c>
      <c r="D69">
        <v>1.1099400000000001E-2</v>
      </c>
      <c r="E69">
        <v>1.1131153E-2</v>
      </c>
      <c r="F69">
        <v>1.1134303E-2</v>
      </c>
      <c r="G69">
        <v>1.1160051000000001E-2</v>
      </c>
      <c r="H69">
        <v>1.1175457E-2</v>
      </c>
      <c r="I69">
        <v>1.1191001000000001E-2</v>
      </c>
      <c r="J69">
        <v>1.1153596999999999E-2</v>
      </c>
      <c r="K69">
        <v>1.1178324999999999E-2</v>
      </c>
      <c r="L69">
        <v>1.1140671E-2</v>
      </c>
    </row>
    <row r="70" spans="1:12" x14ac:dyDescent="0.35">
      <c r="A70">
        <f t="shared" si="1"/>
        <v>-489.7669760875948</v>
      </c>
      <c r="B70">
        <v>1422.825947</v>
      </c>
      <c r="C70">
        <v>1.1086712E-2</v>
      </c>
      <c r="D70">
        <v>1.1083618E-2</v>
      </c>
      <c r="E70">
        <v>1.1116925999999999E-2</v>
      </c>
      <c r="F70">
        <v>1.1124045000000001E-2</v>
      </c>
      <c r="G70">
        <v>1.1147644999999999E-2</v>
      </c>
      <c r="H70">
        <v>1.1161259E-2</v>
      </c>
      <c r="I70">
        <v>1.1180779E-2</v>
      </c>
      <c r="J70">
        <v>1.1147392000000001E-2</v>
      </c>
      <c r="K70">
        <v>1.1165949E-2</v>
      </c>
      <c r="L70">
        <v>1.1128071E-2</v>
      </c>
    </row>
    <row r="71" spans="1:12" x14ac:dyDescent="0.35">
      <c r="A71">
        <f t="shared" si="1"/>
        <v>-495.02911826159544</v>
      </c>
      <c r="B71">
        <v>1422.8509469999999</v>
      </c>
      <c r="C71">
        <v>1.1056757E-2</v>
      </c>
      <c r="D71">
        <v>1.1057495000000001E-2</v>
      </c>
      <c r="E71">
        <v>1.1094321000000001E-2</v>
      </c>
      <c r="F71">
        <v>1.1093492999999999E-2</v>
      </c>
      <c r="G71">
        <v>1.1118233999999999E-2</v>
      </c>
      <c r="H71">
        <v>1.1128166E-2</v>
      </c>
      <c r="I71">
        <v>1.1151945999999999E-2</v>
      </c>
      <c r="J71">
        <v>1.1113998999999999E-2</v>
      </c>
      <c r="K71">
        <v>1.1135681999999999E-2</v>
      </c>
      <c r="L71">
        <v>1.1099670000000001E-2</v>
      </c>
    </row>
    <row r="72" spans="1:12" x14ac:dyDescent="0.35">
      <c r="A72">
        <f t="shared" si="1"/>
        <v>-500.29107552347722</v>
      </c>
      <c r="B72">
        <v>1422.875947</v>
      </c>
      <c r="C72">
        <v>1.1011224999999999E-2</v>
      </c>
      <c r="D72">
        <v>1.1014716000000001E-2</v>
      </c>
      <c r="E72">
        <v>1.1046477000000001E-2</v>
      </c>
      <c r="F72">
        <v>1.1054293999999999E-2</v>
      </c>
      <c r="G72">
        <v>1.1073550999999999E-2</v>
      </c>
      <c r="H72">
        <v>1.1086227000000001E-2</v>
      </c>
      <c r="I72">
        <v>1.1112263000000001E-2</v>
      </c>
      <c r="J72">
        <v>1.1074044999999999E-2</v>
      </c>
      <c r="K72">
        <v>1.1093683999999999E-2</v>
      </c>
      <c r="L72">
        <v>1.105955E-2</v>
      </c>
    </row>
    <row r="73" spans="1:12" x14ac:dyDescent="0.35">
      <c r="A73">
        <f t="shared" si="1"/>
        <v>-505.55284788293221</v>
      </c>
      <c r="B73">
        <v>1422.9009470000001</v>
      </c>
      <c r="C73">
        <v>1.0954548999999999E-2</v>
      </c>
      <c r="D73">
        <v>1.0960378E-2</v>
      </c>
      <c r="E73">
        <v>1.0989975000000001E-2</v>
      </c>
      <c r="F73">
        <v>1.099729E-2</v>
      </c>
      <c r="G73">
        <v>1.1021176000000001E-2</v>
      </c>
      <c r="H73">
        <v>1.1034083E-2</v>
      </c>
      <c r="I73">
        <v>1.1051727000000001E-2</v>
      </c>
      <c r="J73">
        <v>1.1020182999999999E-2</v>
      </c>
      <c r="K73">
        <v>1.1036084999999999E-2</v>
      </c>
      <c r="L73">
        <v>1.0999629E-2</v>
      </c>
    </row>
    <row r="74" spans="1:12" x14ac:dyDescent="0.35">
      <c r="A74">
        <f t="shared" si="1"/>
        <v>-510.81443534961949</v>
      </c>
      <c r="B74">
        <v>1422.925947</v>
      </c>
      <c r="C74">
        <v>1.0888238E-2</v>
      </c>
      <c r="D74">
        <v>1.0893537999999999E-2</v>
      </c>
      <c r="E74">
        <v>1.0925433999999999E-2</v>
      </c>
      <c r="F74">
        <v>1.0927654E-2</v>
      </c>
      <c r="G74">
        <v>1.0952328000000001E-2</v>
      </c>
      <c r="H74">
        <v>1.0964359E-2</v>
      </c>
      <c r="I74">
        <v>1.0984288E-2</v>
      </c>
      <c r="J74">
        <v>1.0951307E-2</v>
      </c>
      <c r="K74">
        <v>1.0969692E-2</v>
      </c>
      <c r="L74">
        <v>1.0927991999999999E-2</v>
      </c>
    </row>
    <row r="75" spans="1:12" x14ac:dyDescent="0.35">
      <c r="A75">
        <f t="shared" si="1"/>
        <v>-516.07583793339768</v>
      </c>
      <c r="B75">
        <v>1422.950947</v>
      </c>
      <c r="C75">
        <v>1.0806343E-2</v>
      </c>
      <c r="D75">
        <v>1.0812996E-2</v>
      </c>
      <c r="E75">
        <v>1.0844367000000001E-2</v>
      </c>
      <c r="F75">
        <v>1.0850027999999999E-2</v>
      </c>
      <c r="G75">
        <v>1.0873256E-2</v>
      </c>
      <c r="H75">
        <v>1.0880981E-2</v>
      </c>
      <c r="I75">
        <v>1.090382E-2</v>
      </c>
      <c r="J75">
        <v>1.0870914000000001E-2</v>
      </c>
      <c r="K75">
        <v>1.0886425E-2</v>
      </c>
      <c r="L75">
        <v>1.0854674E-2</v>
      </c>
    </row>
    <row r="76" spans="1:12" x14ac:dyDescent="0.35">
      <c r="A76">
        <f t="shared" si="1"/>
        <v>-521.33705564392596</v>
      </c>
      <c r="B76">
        <v>1422.9759469999999</v>
      </c>
      <c r="C76">
        <v>1.0724121E-2</v>
      </c>
      <c r="D76">
        <v>1.0725701000000001E-2</v>
      </c>
      <c r="E76">
        <v>1.0755578E-2</v>
      </c>
      <c r="F76">
        <v>1.0761793E-2</v>
      </c>
      <c r="G76">
        <v>1.0786130999999999E-2</v>
      </c>
      <c r="H76">
        <v>1.0795211000000001E-2</v>
      </c>
      <c r="I76">
        <v>1.0820702E-2</v>
      </c>
      <c r="J76">
        <v>1.0779499E-2</v>
      </c>
      <c r="K76">
        <v>1.0800331999999999E-2</v>
      </c>
      <c r="L76">
        <v>1.0763731E-2</v>
      </c>
    </row>
    <row r="77" spans="1:12" x14ac:dyDescent="0.35">
      <c r="A77">
        <f t="shared" si="1"/>
        <v>-526.59808849102956</v>
      </c>
      <c r="B77">
        <v>1423.000947</v>
      </c>
      <c r="C77">
        <v>1.0632094E-2</v>
      </c>
      <c r="D77">
        <v>1.0635311999999999E-2</v>
      </c>
      <c r="E77">
        <v>1.0664157E-2</v>
      </c>
      <c r="F77">
        <v>1.0668264E-2</v>
      </c>
      <c r="G77">
        <v>1.0692497E-2</v>
      </c>
      <c r="H77">
        <v>1.0702394E-2</v>
      </c>
      <c r="I77">
        <v>1.0726092E-2</v>
      </c>
      <c r="J77">
        <v>1.0687510000000001E-2</v>
      </c>
      <c r="K77">
        <v>1.0707034000000001E-2</v>
      </c>
      <c r="L77">
        <v>1.0675809E-2</v>
      </c>
    </row>
    <row r="78" spans="1:12" x14ac:dyDescent="0.35">
      <c r="A78">
        <f t="shared" si="1"/>
        <v>-531.85893648443425</v>
      </c>
      <c r="B78">
        <v>1423.0259470000001</v>
      </c>
      <c r="C78">
        <v>1.0529883E-2</v>
      </c>
      <c r="D78">
        <v>1.053514E-2</v>
      </c>
      <c r="E78">
        <v>1.0563928E-2</v>
      </c>
      <c r="F78">
        <v>1.0569699E-2</v>
      </c>
      <c r="G78">
        <v>1.0590288E-2</v>
      </c>
      <c r="H78">
        <v>1.0600708E-2</v>
      </c>
      <c r="I78">
        <v>1.0625152000000001E-2</v>
      </c>
      <c r="J78">
        <v>1.0589965999999999E-2</v>
      </c>
      <c r="K78">
        <v>1.0609433999999999E-2</v>
      </c>
      <c r="L78">
        <v>1.0578129E-2</v>
      </c>
    </row>
    <row r="79" spans="1:12" x14ac:dyDescent="0.35">
      <c r="A79">
        <f t="shared" si="1"/>
        <v>-537.11959963379877</v>
      </c>
      <c r="B79">
        <v>1423.050947</v>
      </c>
      <c r="C79">
        <v>1.0431683000000001E-2</v>
      </c>
      <c r="D79">
        <v>1.0433493E-2</v>
      </c>
      <c r="E79">
        <v>1.0465375000000001E-2</v>
      </c>
      <c r="F79">
        <v>1.0468794999999999E-2</v>
      </c>
      <c r="G79">
        <v>1.049039E-2</v>
      </c>
      <c r="H79">
        <v>1.0497285E-2</v>
      </c>
      <c r="I79">
        <v>1.0520534E-2</v>
      </c>
      <c r="J79">
        <v>1.0489277999999999E-2</v>
      </c>
      <c r="K79">
        <v>1.0502531000000001E-2</v>
      </c>
      <c r="L79">
        <v>1.0472996E-2</v>
      </c>
    </row>
    <row r="80" spans="1:12" x14ac:dyDescent="0.35">
      <c r="A80">
        <f t="shared" si="1"/>
        <v>-542.38007794894872</v>
      </c>
      <c r="B80">
        <v>1423.075947</v>
      </c>
      <c r="C80">
        <v>1.0329968E-2</v>
      </c>
      <c r="D80">
        <v>1.0332429000000001E-2</v>
      </c>
      <c r="E80">
        <v>1.0363839999999999E-2</v>
      </c>
      <c r="F80">
        <v>1.0369440000000001E-2</v>
      </c>
      <c r="G80">
        <v>1.0388863E-2</v>
      </c>
      <c r="H80">
        <v>1.0399205E-2</v>
      </c>
      <c r="I80">
        <v>1.0417615999999999E-2</v>
      </c>
      <c r="J80">
        <v>1.0387878999999999E-2</v>
      </c>
      <c r="K80">
        <v>1.0405131E-2</v>
      </c>
      <c r="L80">
        <v>1.0371864E-2</v>
      </c>
    </row>
    <row r="81" spans="1:12" x14ac:dyDescent="0.35">
      <c r="A81">
        <f t="shared" si="1"/>
        <v>-547.64037143957637</v>
      </c>
      <c r="B81">
        <v>1423.1009469999999</v>
      </c>
      <c r="C81">
        <v>1.0232127000000001E-2</v>
      </c>
      <c r="D81">
        <v>1.0238845E-2</v>
      </c>
      <c r="E81">
        <v>1.0263168E-2</v>
      </c>
      <c r="F81">
        <v>1.0268239E-2</v>
      </c>
      <c r="G81">
        <v>1.0288027999999999E-2</v>
      </c>
      <c r="H81">
        <v>1.0298573E-2</v>
      </c>
      <c r="I81">
        <v>1.0316881999999999E-2</v>
      </c>
      <c r="J81">
        <v>1.0285753999999999E-2</v>
      </c>
      <c r="K81">
        <v>1.0301085999999999E-2</v>
      </c>
      <c r="L81">
        <v>1.0274424000000001E-2</v>
      </c>
    </row>
    <row r="82" spans="1:12" x14ac:dyDescent="0.35">
      <c r="A82">
        <f t="shared" si="1"/>
        <v>-552.90048011550709</v>
      </c>
      <c r="B82">
        <v>1423.125947</v>
      </c>
      <c r="C82">
        <v>1.013039E-2</v>
      </c>
      <c r="D82">
        <v>1.0132934E-2</v>
      </c>
      <c r="E82">
        <v>1.0165075000000001E-2</v>
      </c>
      <c r="F82">
        <v>1.0171095E-2</v>
      </c>
      <c r="G82">
        <v>1.0188297000000001E-2</v>
      </c>
      <c r="H82">
        <v>1.0197161999999999E-2</v>
      </c>
      <c r="I82">
        <v>1.0221513E-2</v>
      </c>
      <c r="J82">
        <v>1.0186003000000001E-2</v>
      </c>
      <c r="K82">
        <v>1.0203301999999999E-2</v>
      </c>
      <c r="L82">
        <v>1.0174592E-2</v>
      </c>
    </row>
    <row r="83" spans="1:12" x14ac:dyDescent="0.35">
      <c r="A83">
        <f t="shared" si="1"/>
        <v>-558.16040398639996</v>
      </c>
      <c r="B83">
        <v>1423.1509470000001</v>
      </c>
      <c r="C83">
        <v>1.0038523000000001E-2</v>
      </c>
      <c r="D83">
        <v>1.0043355E-2</v>
      </c>
      <c r="E83">
        <v>1.0075717E-2</v>
      </c>
      <c r="F83">
        <v>1.0080247000000001E-2</v>
      </c>
      <c r="G83">
        <v>1.0099080999999999E-2</v>
      </c>
      <c r="H83">
        <v>1.0108189E-2</v>
      </c>
      <c r="I83">
        <v>1.0127924999999999E-2</v>
      </c>
      <c r="J83">
        <v>1.0094443999999999E-2</v>
      </c>
      <c r="K83">
        <v>1.0115753E-2</v>
      </c>
      <c r="L83">
        <v>1.0084249999999999E-2</v>
      </c>
    </row>
    <row r="84" spans="1:12" x14ac:dyDescent="0.35">
      <c r="A84">
        <f t="shared" si="1"/>
        <v>-563.4201430619803</v>
      </c>
      <c r="B84">
        <v>1423.175947</v>
      </c>
      <c r="C84">
        <v>9.9569180000000004E-3</v>
      </c>
      <c r="D84">
        <v>9.9638450000000007E-3</v>
      </c>
      <c r="E84">
        <v>9.9923200000000007E-3</v>
      </c>
      <c r="F84">
        <v>9.9926310000000001E-3</v>
      </c>
      <c r="G84">
        <v>1.0012458E-2</v>
      </c>
      <c r="H84">
        <v>1.0022341000000001E-2</v>
      </c>
      <c r="I84">
        <v>1.0045396E-2</v>
      </c>
      <c r="J84">
        <v>1.0013597000000001E-2</v>
      </c>
      <c r="K84">
        <v>1.0030859E-2</v>
      </c>
      <c r="L84">
        <v>1.0000131000000001E-2</v>
      </c>
    </row>
    <row r="85" spans="1:12" x14ac:dyDescent="0.35">
      <c r="A85">
        <f t="shared" si="1"/>
        <v>-568.67969735207384</v>
      </c>
      <c r="B85">
        <v>1423.200947</v>
      </c>
      <c r="C85">
        <v>9.8853010000000009E-3</v>
      </c>
      <c r="D85">
        <v>9.8858260000000003E-3</v>
      </c>
      <c r="E85">
        <v>9.9172370000000006E-3</v>
      </c>
      <c r="F85">
        <v>9.9183069999999995E-3</v>
      </c>
      <c r="G85">
        <v>9.9387060000000003E-3</v>
      </c>
      <c r="H85">
        <v>9.9488909999999996E-3</v>
      </c>
      <c r="I85">
        <v>9.9664950000000006E-3</v>
      </c>
      <c r="J85">
        <v>9.9353359999999995E-3</v>
      </c>
      <c r="K85">
        <v>9.9511249999999999E-3</v>
      </c>
      <c r="L85">
        <v>9.9227480000000003E-3</v>
      </c>
    </row>
    <row r="86" spans="1:12" x14ac:dyDescent="0.35">
      <c r="A86">
        <f t="shared" si="1"/>
        <v>-573.93906686630612</v>
      </c>
      <c r="B86">
        <v>1423.2259469999999</v>
      </c>
      <c r="C86">
        <v>9.8168530000000004E-3</v>
      </c>
      <c r="D86">
        <v>9.8224430000000001E-3</v>
      </c>
      <c r="E86">
        <v>9.8485259999999998E-3</v>
      </c>
      <c r="F86">
        <v>9.8548579999999993E-3</v>
      </c>
      <c r="G86">
        <v>9.8716269999999991E-3</v>
      </c>
      <c r="H86">
        <v>9.8837230000000005E-3</v>
      </c>
      <c r="I86">
        <v>9.9005499999999993E-3</v>
      </c>
      <c r="J86">
        <v>9.8703079999999995E-3</v>
      </c>
      <c r="K86">
        <v>9.8903919999999996E-3</v>
      </c>
      <c r="L86">
        <v>9.8580569999999999E-3</v>
      </c>
    </row>
    <row r="87" spans="1:12" x14ac:dyDescent="0.35">
      <c r="A87">
        <f t="shared" si="1"/>
        <v>-579.19825161453582</v>
      </c>
      <c r="B87">
        <v>1423.250947</v>
      </c>
      <c r="C87">
        <v>9.7644399999999992E-3</v>
      </c>
      <c r="D87">
        <v>9.7679659999999995E-3</v>
      </c>
      <c r="E87">
        <v>9.794255E-3</v>
      </c>
      <c r="F87">
        <v>9.7986270000000007E-3</v>
      </c>
      <c r="G87">
        <v>9.8168379999999996E-3</v>
      </c>
      <c r="H87">
        <v>9.8245469999999994E-3</v>
      </c>
      <c r="I87">
        <v>9.8468570000000005E-3</v>
      </c>
      <c r="J87">
        <v>9.8165260000000008E-3</v>
      </c>
      <c r="K87">
        <v>9.8365220000000003E-3</v>
      </c>
      <c r="L87">
        <v>9.8039679999999997E-3</v>
      </c>
    </row>
    <row r="88" spans="1:12" x14ac:dyDescent="0.35">
      <c r="A88">
        <f t="shared" si="1"/>
        <v>-584.45725160642201</v>
      </c>
      <c r="B88">
        <v>1423.2759470000001</v>
      </c>
      <c r="C88">
        <v>9.7238189999999999E-3</v>
      </c>
      <c r="D88">
        <v>9.7250970000000003E-3</v>
      </c>
      <c r="E88">
        <v>9.7543779999999993E-3</v>
      </c>
      <c r="F88">
        <v>9.7591290000000001E-3</v>
      </c>
      <c r="G88">
        <v>9.7780560000000002E-3</v>
      </c>
      <c r="H88">
        <v>9.7858240000000003E-3</v>
      </c>
      <c r="I88">
        <v>9.8027870000000003E-3</v>
      </c>
      <c r="J88">
        <v>9.7738210000000002E-3</v>
      </c>
      <c r="K88">
        <v>9.7954600000000006E-3</v>
      </c>
      <c r="L88">
        <v>9.762916E-3</v>
      </c>
    </row>
    <row r="89" spans="1:12" x14ac:dyDescent="0.35">
      <c r="A89">
        <f t="shared" si="1"/>
        <v>-589.71606685169013</v>
      </c>
      <c r="B89">
        <v>1423.300947</v>
      </c>
      <c r="C89">
        <v>9.6933899999999996E-3</v>
      </c>
      <c r="D89">
        <v>9.6986439999999993E-3</v>
      </c>
      <c r="E89">
        <v>9.7277200000000005E-3</v>
      </c>
      <c r="F89">
        <v>9.7277079999999998E-3</v>
      </c>
      <c r="G89">
        <v>9.7460989999999994E-3</v>
      </c>
      <c r="H89">
        <v>9.7560979999999995E-3</v>
      </c>
      <c r="I89">
        <v>9.7763550000000005E-3</v>
      </c>
      <c r="J89">
        <v>9.7442269999999994E-3</v>
      </c>
      <c r="K89">
        <v>9.7633679999999997E-3</v>
      </c>
      <c r="L89">
        <v>9.7348520000000004E-3</v>
      </c>
    </row>
    <row r="90" spans="1:12" x14ac:dyDescent="0.35">
      <c r="A90">
        <f t="shared" si="1"/>
        <v>-594.9746973601325</v>
      </c>
      <c r="B90">
        <v>1423.325947</v>
      </c>
      <c r="C90">
        <v>9.6815240000000004E-3</v>
      </c>
      <c r="D90">
        <v>9.6821500000000005E-3</v>
      </c>
      <c r="E90">
        <v>9.7102539999999998E-3</v>
      </c>
      <c r="F90">
        <v>9.713101E-3</v>
      </c>
      <c r="G90">
        <v>9.731801E-3</v>
      </c>
      <c r="H90">
        <v>9.7366090000000002E-3</v>
      </c>
      <c r="I90">
        <v>9.7615319999999998E-3</v>
      </c>
      <c r="J90">
        <v>9.7305580000000003E-3</v>
      </c>
      <c r="K90">
        <v>9.7478779999999998E-3</v>
      </c>
      <c r="L90">
        <v>9.7187790000000003E-3</v>
      </c>
    </row>
    <row r="91" spans="1:12" x14ac:dyDescent="0.35">
      <c r="A91">
        <f t="shared" si="1"/>
        <v>-600.23314314140794</v>
      </c>
      <c r="B91">
        <v>1423.3509469999999</v>
      </c>
      <c r="C91">
        <v>9.6756580000000002E-3</v>
      </c>
      <c r="D91">
        <v>9.6805769999999992E-3</v>
      </c>
      <c r="E91">
        <v>9.706569E-3</v>
      </c>
      <c r="F91">
        <v>9.7071499999999995E-3</v>
      </c>
      <c r="G91">
        <v>9.7276719999999997E-3</v>
      </c>
      <c r="H91">
        <v>9.739167E-3</v>
      </c>
      <c r="I91">
        <v>9.7598270000000004E-3</v>
      </c>
      <c r="J91">
        <v>9.7234820000000003E-3</v>
      </c>
      <c r="K91">
        <v>9.7445680000000003E-3</v>
      </c>
      <c r="L91">
        <v>9.7159199999999994E-3</v>
      </c>
    </row>
    <row r="92" spans="1:12" x14ac:dyDescent="0.35">
      <c r="A92">
        <f t="shared" si="1"/>
        <v>-605.49140420534195</v>
      </c>
      <c r="B92">
        <v>1423.375947</v>
      </c>
      <c r="C92">
        <v>9.6813980000000008E-3</v>
      </c>
      <c r="D92">
        <v>9.6840329999999999E-3</v>
      </c>
      <c r="E92">
        <v>9.706147E-3</v>
      </c>
      <c r="F92">
        <v>9.7120599999999998E-3</v>
      </c>
      <c r="G92">
        <v>9.7311849999999998E-3</v>
      </c>
      <c r="H92">
        <v>9.7377520000000006E-3</v>
      </c>
      <c r="I92">
        <v>9.7629680000000003E-3</v>
      </c>
      <c r="J92">
        <v>9.7315509999999997E-3</v>
      </c>
      <c r="K92">
        <v>9.7554070000000007E-3</v>
      </c>
      <c r="L92">
        <v>9.7202320000000005E-3</v>
      </c>
    </row>
    <row r="93" spans="1:12" x14ac:dyDescent="0.35">
      <c r="A93">
        <f t="shared" si="1"/>
        <v>-610.7494805616268</v>
      </c>
      <c r="B93">
        <v>1423.4009470000001</v>
      </c>
      <c r="C93">
        <v>9.6983030000000001E-3</v>
      </c>
      <c r="D93">
        <v>9.7030729999999996E-3</v>
      </c>
      <c r="E93">
        <v>9.7313799999999995E-3</v>
      </c>
      <c r="F93">
        <v>9.7286579999999994E-3</v>
      </c>
      <c r="G93">
        <v>9.7513129999999993E-3</v>
      </c>
      <c r="H93">
        <v>9.7630879999999996E-3</v>
      </c>
      <c r="I93">
        <v>9.778709E-3</v>
      </c>
      <c r="J93">
        <v>9.7511799999999999E-3</v>
      </c>
      <c r="K93">
        <v>9.7692749999999991E-3</v>
      </c>
      <c r="L93">
        <v>9.7407299999999995E-3</v>
      </c>
    </row>
    <row r="94" spans="1:12" x14ac:dyDescent="0.35">
      <c r="A94">
        <f t="shared" si="1"/>
        <v>-616.00737221992131</v>
      </c>
      <c r="B94">
        <v>1423.425947</v>
      </c>
      <c r="C94">
        <v>9.7298820000000005E-3</v>
      </c>
      <c r="D94">
        <v>9.7260860000000001E-3</v>
      </c>
      <c r="E94">
        <v>9.7531189999999993E-3</v>
      </c>
      <c r="F94">
        <v>9.7591239999999992E-3</v>
      </c>
      <c r="G94">
        <v>9.7784929999999992E-3</v>
      </c>
      <c r="H94">
        <v>9.7846329999999992E-3</v>
      </c>
      <c r="I94">
        <v>9.8062619999999996E-3</v>
      </c>
      <c r="J94">
        <v>9.7749849999999999E-3</v>
      </c>
      <c r="K94">
        <v>9.7966340000000002E-3</v>
      </c>
      <c r="L94">
        <v>9.7633319999999996E-3</v>
      </c>
    </row>
    <row r="95" spans="1:12" x14ac:dyDescent="0.35">
      <c r="A95">
        <f t="shared" si="1"/>
        <v>-621.26507919008452</v>
      </c>
      <c r="B95">
        <v>1423.450947</v>
      </c>
      <c r="C95">
        <v>9.7588529999999996E-3</v>
      </c>
      <c r="D95">
        <v>9.7618719999999996E-3</v>
      </c>
      <c r="E95">
        <v>9.7894009999999997E-3</v>
      </c>
      <c r="F95">
        <v>9.7932220000000007E-3</v>
      </c>
      <c r="G95">
        <v>9.8097080000000003E-3</v>
      </c>
      <c r="H95">
        <v>9.8161600000000009E-3</v>
      </c>
      <c r="I95">
        <v>9.8373179999999994E-3</v>
      </c>
      <c r="J95">
        <v>9.8094919999999995E-3</v>
      </c>
      <c r="K95">
        <v>9.829918E-3</v>
      </c>
      <c r="L95">
        <v>9.7966549999999996E-3</v>
      </c>
    </row>
    <row r="96" spans="1:12" x14ac:dyDescent="0.35">
      <c r="A96">
        <f t="shared" si="1"/>
        <v>-626.52260148174184</v>
      </c>
      <c r="B96">
        <v>1423.4759469999999</v>
      </c>
      <c r="C96">
        <v>9.7948500000000008E-3</v>
      </c>
      <c r="D96">
        <v>9.7974640000000005E-3</v>
      </c>
      <c r="E96">
        <v>9.8255979999999996E-3</v>
      </c>
      <c r="F96">
        <v>9.8234889999999995E-3</v>
      </c>
      <c r="G96">
        <v>9.8474229999999992E-3</v>
      </c>
      <c r="H96">
        <v>9.8555610000000005E-3</v>
      </c>
      <c r="I96">
        <v>9.8740019999999998E-3</v>
      </c>
      <c r="J96">
        <v>9.8440909999999993E-3</v>
      </c>
      <c r="K96">
        <v>9.8639350000000008E-3</v>
      </c>
      <c r="L96">
        <v>9.8355660000000004E-3</v>
      </c>
    </row>
    <row r="97" spans="1:12" x14ac:dyDescent="0.35">
      <c r="A97">
        <f t="shared" si="1"/>
        <v>-631.77993910468547</v>
      </c>
      <c r="B97">
        <v>1423.500947</v>
      </c>
      <c r="C97">
        <v>9.8389800000000006E-3</v>
      </c>
      <c r="D97">
        <v>9.8377589999999997E-3</v>
      </c>
      <c r="E97">
        <v>9.8632719999999993E-3</v>
      </c>
      <c r="F97">
        <v>9.8631759999999995E-3</v>
      </c>
      <c r="G97">
        <v>9.8855430000000001E-3</v>
      </c>
      <c r="H97">
        <v>9.8920620000000001E-3</v>
      </c>
      <c r="I97">
        <v>9.9138620000000007E-3</v>
      </c>
      <c r="J97">
        <v>9.8850440000000008E-3</v>
      </c>
      <c r="K97">
        <v>9.9048020000000007E-3</v>
      </c>
      <c r="L97">
        <v>9.87327E-3</v>
      </c>
    </row>
    <row r="98" spans="1:12" x14ac:dyDescent="0.35">
      <c r="A98">
        <f t="shared" si="1"/>
        <v>-637.03709206867438</v>
      </c>
      <c r="B98">
        <v>1423.5259470000001</v>
      </c>
      <c r="C98">
        <v>9.8724060000000002E-3</v>
      </c>
      <c r="D98">
        <v>9.8787619999999993E-3</v>
      </c>
      <c r="E98">
        <v>9.8972490000000003E-3</v>
      </c>
      <c r="F98">
        <v>9.9025139999999994E-3</v>
      </c>
      <c r="G98">
        <v>9.9209080000000009E-3</v>
      </c>
      <c r="H98">
        <v>9.9303840000000004E-3</v>
      </c>
      <c r="I98">
        <v>9.9529079999999999E-3</v>
      </c>
      <c r="J98">
        <v>9.9203339999999994E-3</v>
      </c>
      <c r="K98">
        <v>9.9424089999999993E-3</v>
      </c>
      <c r="L98">
        <v>9.9090029999999996E-3</v>
      </c>
    </row>
    <row r="99" spans="1:12" x14ac:dyDescent="0.35">
      <c r="A99">
        <f t="shared" si="1"/>
        <v>-642.2940603833008</v>
      </c>
      <c r="B99">
        <v>1423.550947</v>
      </c>
      <c r="C99">
        <v>9.9068339999999998E-3</v>
      </c>
      <c r="D99">
        <v>9.9026410000000002E-3</v>
      </c>
      <c r="E99">
        <v>9.9335970000000006E-3</v>
      </c>
      <c r="F99">
        <v>9.9352950000000002E-3</v>
      </c>
      <c r="G99">
        <v>9.9564489999999992E-3</v>
      </c>
      <c r="H99">
        <v>9.9611920000000007E-3</v>
      </c>
      <c r="I99">
        <v>9.9860079999999993E-3</v>
      </c>
      <c r="J99">
        <v>9.954638E-3</v>
      </c>
      <c r="K99">
        <v>9.9745939999999998E-3</v>
      </c>
      <c r="L99">
        <v>9.9430690000000006E-3</v>
      </c>
    </row>
    <row r="100" spans="1:12" x14ac:dyDescent="0.35">
      <c r="A100">
        <f t="shared" si="1"/>
        <v>-647.55084405845685</v>
      </c>
      <c r="B100">
        <v>1423.575947</v>
      </c>
      <c r="C100">
        <v>9.9350600000000008E-3</v>
      </c>
      <c r="D100">
        <v>9.9313479999999996E-3</v>
      </c>
      <c r="E100">
        <v>9.9610730000000008E-3</v>
      </c>
      <c r="F100">
        <v>9.9590379999999999E-3</v>
      </c>
      <c r="G100">
        <v>9.9790629999999998E-3</v>
      </c>
      <c r="H100">
        <v>9.9873150000000001E-3</v>
      </c>
      <c r="I100">
        <v>1.0009727E-2</v>
      </c>
      <c r="J100">
        <v>9.9779450000000002E-3</v>
      </c>
      <c r="K100">
        <v>1.0000573E-2</v>
      </c>
      <c r="L100">
        <v>9.9684409999999998E-3</v>
      </c>
    </row>
    <row r="101" spans="1:12" x14ac:dyDescent="0.35">
      <c r="A101">
        <f t="shared" si="1"/>
        <v>-652.80744310373484</v>
      </c>
      <c r="B101">
        <v>1423.6009469999999</v>
      </c>
      <c r="C101">
        <v>9.9440420000000002E-3</v>
      </c>
      <c r="D101">
        <v>9.9484340000000008E-3</v>
      </c>
      <c r="E101">
        <v>9.9682620000000003E-3</v>
      </c>
      <c r="F101">
        <v>9.9772309999999996E-3</v>
      </c>
      <c r="G101">
        <v>9.9966150000000004E-3</v>
      </c>
      <c r="H101">
        <v>9.9997999999999997E-3</v>
      </c>
      <c r="I101">
        <v>1.0025295E-2</v>
      </c>
      <c r="J101">
        <v>9.9951320000000003E-3</v>
      </c>
      <c r="K101">
        <v>1.0014116999999999E-2</v>
      </c>
      <c r="L101">
        <v>9.9851139999999998E-3</v>
      </c>
    </row>
    <row r="102" spans="1:12" x14ac:dyDescent="0.35">
      <c r="A102">
        <f t="shared" si="1"/>
        <v>-658.06385752896017</v>
      </c>
      <c r="B102">
        <v>1423.625947</v>
      </c>
      <c r="C102">
        <v>9.9443009999999991E-3</v>
      </c>
      <c r="D102">
        <v>9.9493499999999992E-3</v>
      </c>
      <c r="E102">
        <v>9.9730210000000003E-3</v>
      </c>
      <c r="F102">
        <v>9.975378E-3</v>
      </c>
      <c r="G102">
        <v>9.9925550000000002E-3</v>
      </c>
      <c r="H102">
        <v>1.0000667E-2</v>
      </c>
      <c r="I102">
        <v>1.0019991000000001E-2</v>
      </c>
      <c r="J102">
        <v>9.9896900000000007E-3</v>
      </c>
      <c r="K102">
        <v>1.0015021000000001E-2</v>
      </c>
      <c r="L102">
        <v>9.9812619999999994E-3</v>
      </c>
    </row>
    <row r="103" spans="1:12" x14ac:dyDescent="0.35">
      <c r="A103">
        <f t="shared" si="1"/>
        <v>-663.32008734382521</v>
      </c>
      <c r="B103">
        <v>1423.6509470000001</v>
      </c>
      <c r="C103">
        <v>9.9287990000000003E-3</v>
      </c>
      <c r="D103">
        <v>9.9293279999999994E-3</v>
      </c>
      <c r="E103">
        <v>9.9560570000000008E-3</v>
      </c>
      <c r="F103">
        <v>9.9562810000000009E-3</v>
      </c>
      <c r="G103">
        <v>9.9754609999999997E-3</v>
      </c>
      <c r="H103">
        <v>9.9829610000000003E-3</v>
      </c>
      <c r="I103">
        <v>1.0004775E-2</v>
      </c>
      <c r="J103">
        <v>9.9701470000000004E-3</v>
      </c>
      <c r="K103">
        <v>9.9975250000000002E-3</v>
      </c>
      <c r="L103">
        <v>9.9621740000000007E-3</v>
      </c>
    </row>
    <row r="104" spans="1:12" x14ac:dyDescent="0.35">
      <c r="A104">
        <f t="shared" si="1"/>
        <v>-668.57613255802221</v>
      </c>
      <c r="B104">
        <v>1423.675947</v>
      </c>
      <c r="C104">
        <v>9.8866000000000006E-3</v>
      </c>
      <c r="D104">
        <v>9.8890190000000006E-3</v>
      </c>
      <c r="E104">
        <v>9.9118009999999996E-3</v>
      </c>
      <c r="F104">
        <v>9.9151489999999998E-3</v>
      </c>
      <c r="G104">
        <v>9.9342960000000004E-3</v>
      </c>
      <c r="H104">
        <v>9.9435670000000004E-3</v>
      </c>
      <c r="I104">
        <v>9.9633280000000005E-3</v>
      </c>
      <c r="J104">
        <v>9.9317850000000003E-3</v>
      </c>
      <c r="K104">
        <v>9.9552670000000003E-3</v>
      </c>
      <c r="L104">
        <v>9.9254870000000002E-3</v>
      </c>
    </row>
    <row r="105" spans="1:12" x14ac:dyDescent="0.35">
      <c r="A105">
        <f t="shared" si="1"/>
        <v>-673.83199318130994</v>
      </c>
      <c r="B105">
        <v>1423.700947</v>
      </c>
      <c r="C105">
        <v>9.8240080000000004E-3</v>
      </c>
      <c r="D105">
        <v>9.8259100000000002E-3</v>
      </c>
      <c r="E105">
        <v>9.8465270000000008E-3</v>
      </c>
      <c r="F105">
        <v>9.8474779999999998E-3</v>
      </c>
      <c r="G105">
        <v>9.8694890000000004E-3</v>
      </c>
      <c r="H105">
        <v>9.8782109999999996E-3</v>
      </c>
      <c r="I105">
        <v>9.8963139999999998E-3</v>
      </c>
      <c r="J105">
        <v>9.8662079999999996E-3</v>
      </c>
      <c r="K105">
        <v>9.8871549999999999E-3</v>
      </c>
      <c r="L105">
        <v>9.8580739999999997E-3</v>
      </c>
    </row>
    <row r="106" spans="1:12" x14ac:dyDescent="0.35">
      <c r="A106">
        <f t="shared" si="1"/>
        <v>-679.08766922341408</v>
      </c>
      <c r="B106">
        <v>1423.7259469999999</v>
      </c>
      <c r="C106">
        <v>9.7328680000000004E-3</v>
      </c>
      <c r="D106">
        <v>9.7308610000000004E-3</v>
      </c>
      <c r="E106">
        <v>9.7574889999999994E-3</v>
      </c>
      <c r="F106">
        <v>9.7593019999999992E-3</v>
      </c>
      <c r="G106">
        <v>9.7771950000000007E-3</v>
      </c>
      <c r="H106">
        <v>9.7810029999999999E-3</v>
      </c>
      <c r="I106">
        <v>9.8023009999999994E-3</v>
      </c>
      <c r="J106">
        <v>9.7760190000000004E-3</v>
      </c>
      <c r="K106">
        <v>9.7974910000000002E-3</v>
      </c>
      <c r="L106">
        <v>9.7678520000000005E-3</v>
      </c>
    </row>
    <row r="107" spans="1:12" x14ac:dyDescent="0.35">
      <c r="A107">
        <f t="shared" si="1"/>
        <v>-684.34316069406009</v>
      </c>
      <c r="B107">
        <v>1423.750947</v>
      </c>
      <c r="C107">
        <v>9.6108779999999998E-3</v>
      </c>
      <c r="D107">
        <v>9.6109539999999997E-3</v>
      </c>
      <c r="E107">
        <v>9.6314920000000002E-3</v>
      </c>
      <c r="F107">
        <v>9.6355320000000005E-3</v>
      </c>
      <c r="G107">
        <v>9.6515130000000005E-3</v>
      </c>
      <c r="H107">
        <v>9.6578970000000004E-3</v>
      </c>
      <c r="I107">
        <v>9.6772709999999994E-3</v>
      </c>
      <c r="J107">
        <v>9.6515300000000002E-3</v>
      </c>
      <c r="K107">
        <v>9.6743409999999995E-3</v>
      </c>
      <c r="L107">
        <v>9.6437099999999998E-3</v>
      </c>
    </row>
    <row r="108" spans="1:12" x14ac:dyDescent="0.35">
      <c r="A108">
        <f t="shared" si="1"/>
        <v>-689.59846760297341</v>
      </c>
      <c r="B108">
        <v>1423.7759470000001</v>
      </c>
      <c r="C108">
        <v>9.4565139999999992E-3</v>
      </c>
      <c r="D108">
        <v>9.4548210000000004E-3</v>
      </c>
      <c r="E108">
        <v>9.482206E-3</v>
      </c>
      <c r="F108">
        <v>9.4822280000000005E-3</v>
      </c>
      <c r="G108">
        <v>9.4958939999999995E-3</v>
      </c>
      <c r="H108">
        <v>9.5031360000000006E-3</v>
      </c>
      <c r="I108">
        <v>9.5238549999999995E-3</v>
      </c>
      <c r="J108">
        <v>9.4948129999999995E-3</v>
      </c>
      <c r="K108">
        <v>9.5181689999999999E-3</v>
      </c>
      <c r="L108">
        <v>9.4866619999999999E-3</v>
      </c>
    </row>
    <row r="109" spans="1:12" x14ac:dyDescent="0.35">
      <c r="A109">
        <f t="shared" si="1"/>
        <v>-694.85358995981323</v>
      </c>
      <c r="B109">
        <v>1423.800947</v>
      </c>
      <c r="C109">
        <v>9.2699740000000003E-3</v>
      </c>
      <c r="D109">
        <v>9.2689669999999995E-3</v>
      </c>
      <c r="E109">
        <v>9.2923069999999997E-3</v>
      </c>
      <c r="F109">
        <v>9.295223E-3</v>
      </c>
      <c r="G109">
        <v>9.3080030000000005E-3</v>
      </c>
      <c r="H109">
        <v>9.3158389999999994E-3</v>
      </c>
      <c r="I109">
        <v>9.3357460000000007E-3</v>
      </c>
      <c r="J109">
        <v>9.3099810000000002E-3</v>
      </c>
      <c r="K109">
        <v>9.3269549999999996E-3</v>
      </c>
      <c r="L109">
        <v>9.299847E-3</v>
      </c>
    </row>
    <row r="110" spans="1:12" x14ac:dyDescent="0.35">
      <c r="A110">
        <f t="shared" si="1"/>
        <v>-700.10852777440482</v>
      </c>
      <c r="B110">
        <v>1423.825947</v>
      </c>
      <c r="C110">
        <v>9.0468119999999996E-3</v>
      </c>
      <c r="D110">
        <v>9.0568239999999998E-3</v>
      </c>
      <c r="E110">
        <v>9.0745099999999992E-3</v>
      </c>
      <c r="F110">
        <v>9.0744559999999998E-3</v>
      </c>
      <c r="G110">
        <v>9.0876489999999997E-3</v>
      </c>
      <c r="H110">
        <v>9.0939999999999997E-3</v>
      </c>
      <c r="I110">
        <v>9.1166179999999999E-3</v>
      </c>
      <c r="J110">
        <v>9.0868159999999993E-3</v>
      </c>
      <c r="K110">
        <v>9.1083090000000002E-3</v>
      </c>
      <c r="L110">
        <v>9.0802160000000003E-3</v>
      </c>
    </row>
    <row r="111" spans="1:12" x14ac:dyDescent="0.35">
      <c r="A111">
        <f t="shared" si="1"/>
        <v>-705.36328105634061</v>
      </c>
      <c r="B111">
        <v>1423.8509469999999</v>
      </c>
      <c r="C111">
        <v>8.8002199999999992E-3</v>
      </c>
      <c r="D111">
        <v>8.8028910000000002E-3</v>
      </c>
      <c r="E111">
        <v>8.8166110000000002E-3</v>
      </c>
      <c r="F111">
        <v>8.8247610000000004E-3</v>
      </c>
      <c r="G111">
        <v>8.8365779999999994E-3</v>
      </c>
      <c r="H111">
        <v>8.8435330000000006E-3</v>
      </c>
      <c r="I111">
        <v>8.8583370000000008E-3</v>
      </c>
      <c r="J111">
        <v>8.8307530000000002E-3</v>
      </c>
      <c r="K111">
        <v>8.8567309999999996E-3</v>
      </c>
      <c r="L111">
        <v>8.8303559999999993E-3</v>
      </c>
    </row>
    <row r="112" spans="1:12" x14ac:dyDescent="0.35">
      <c r="A112">
        <f t="shared" si="1"/>
        <v>-710.61784981547942</v>
      </c>
      <c r="B112">
        <v>1423.875947</v>
      </c>
      <c r="C112">
        <v>8.5161809999999994E-3</v>
      </c>
      <c r="D112">
        <v>8.5176000000000002E-3</v>
      </c>
      <c r="E112">
        <v>8.5361180000000005E-3</v>
      </c>
      <c r="F112">
        <v>8.5396949999999999E-3</v>
      </c>
      <c r="G112">
        <v>8.5533099999999997E-3</v>
      </c>
      <c r="H112">
        <v>8.5590779999999995E-3</v>
      </c>
      <c r="I112">
        <v>8.5743309999999993E-3</v>
      </c>
      <c r="J112">
        <v>8.5519659999999994E-3</v>
      </c>
      <c r="K112">
        <v>8.5714269999999995E-3</v>
      </c>
      <c r="L112">
        <v>8.5445580000000007E-3</v>
      </c>
    </row>
    <row r="113" spans="1:12" x14ac:dyDescent="0.35">
      <c r="A113">
        <f t="shared" si="1"/>
        <v>-715.87223406148007</v>
      </c>
      <c r="B113">
        <v>1423.9009470000001</v>
      </c>
      <c r="C113">
        <v>8.2025120000000003E-3</v>
      </c>
      <c r="D113">
        <v>8.2041340000000001E-3</v>
      </c>
      <c r="E113">
        <v>8.2239429999999992E-3</v>
      </c>
      <c r="F113">
        <v>8.2274410000000003E-3</v>
      </c>
      <c r="G113">
        <v>8.241178E-3</v>
      </c>
      <c r="H113">
        <v>8.24452E-3</v>
      </c>
      <c r="I113">
        <v>8.2611279999999995E-3</v>
      </c>
      <c r="J113">
        <v>8.2385099999999992E-3</v>
      </c>
      <c r="K113">
        <v>8.2529990000000004E-3</v>
      </c>
      <c r="L113">
        <v>8.2320090000000002E-3</v>
      </c>
    </row>
    <row r="114" spans="1:12" x14ac:dyDescent="0.35">
      <c r="A114">
        <f t="shared" si="1"/>
        <v>-721.12643380403495</v>
      </c>
      <c r="B114">
        <v>1423.925947</v>
      </c>
      <c r="C114">
        <v>7.8687610000000002E-3</v>
      </c>
      <c r="D114">
        <v>7.867031E-3</v>
      </c>
      <c r="E114">
        <v>7.8844710000000005E-3</v>
      </c>
      <c r="F114">
        <v>7.8868259999999996E-3</v>
      </c>
      <c r="G114">
        <v>7.8985270000000007E-3</v>
      </c>
      <c r="H114">
        <v>7.9017440000000005E-3</v>
      </c>
      <c r="I114">
        <v>7.9175760000000008E-3</v>
      </c>
      <c r="J114">
        <v>7.8962170000000005E-3</v>
      </c>
      <c r="K114">
        <v>7.9132520000000008E-3</v>
      </c>
      <c r="L114">
        <v>7.8919530000000002E-3</v>
      </c>
    </row>
    <row r="115" spans="1:12" x14ac:dyDescent="0.35">
      <c r="A115">
        <f t="shared" si="1"/>
        <v>-726.38044905290269</v>
      </c>
      <c r="B115">
        <v>1423.950947</v>
      </c>
      <c r="C115">
        <v>7.5047849999999999E-3</v>
      </c>
      <c r="D115">
        <v>7.5036779999999997E-3</v>
      </c>
      <c r="E115">
        <v>7.5214959999999999E-3</v>
      </c>
      <c r="F115">
        <v>7.522417E-3</v>
      </c>
      <c r="G115">
        <v>7.534804E-3</v>
      </c>
      <c r="H115">
        <v>7.5374780000000002E-3</v>
      </c>
      <c r="I115">
        <v>7.552502E-3</v>
      </c>
      <c r="J115">
        <v>7.5317459999999998E-3</v>
      </c>
      <c r="K115">
        <v>7.5472550000000001E-3</v>
      </c>
      <c r="L115">
        <v>7.527494E-3</v>
      </c>
    </row>
    <row r="116" spans="1:12" x14ac:dyDescent="0.35">
      <c r="A116">
        <f t="shared" si="1"/>
        <v>-731.63427981770917</v>
      </c>
      <c r="B116">
        <v>1423.9759469999999</v>
      </c>
      <c r="C116">
        <v>7.11979E-3</v>
      </c>
      <c r="D116">
        <v>7.1232329999999996E-3</v>
      </c>
      <c r="E116">
        <v>7.1371760000000003E-3</v>
      </c>
      <c r="F116">
        <v>7.1355719999999997E-3</v>
      </c>
      <c r="G116">
        <v>7.1485339999999998E-3</v>
      </c>
      <c r="H116">
        <v>7.1513119999999999E-3</v>
      </c>
      <c r="I116">
        <v>7.1670759999999997E-3</v>
      </c>
      <c r="J116">
        <v>7.1472619999999997E-3</v>
      </c>
      <c r="K116">
        <v>7.1626110000000002E-3</v>
      </c>
      <c r="L116">
        <v>7.1425580000000002E-3</v>
      </c>
    </row>
    <row r="117" spans="1:12" x14ac:dyDescent="0.35">
      <c r="A117">
        <f t="shared" si="1"/>
        <v>-736.88792610834639</v>
      </c>
      <c r="B117">
        <v>1424.000947</v>
      </c>
      <c r="C117">
        <v>6.72472E-3</v>
      </c>
      <c r="D117">
        <v>6.7255079999999998E-3</v>
      </c>
      <c r="E117">
        <v>6.735375E-3</v>
      </c>
      <c r="F117">
        <v>6.7408219999999996E-3</v>
      </c>
      <c r="G117">
        <v>6.7489869999999997E-3</v>
      </c>
      <c r="H117">
        <v>6.7524309999999997E-3</v>
      </c>
      <c r="I117">
        <v>6.7629750000000001E-3</v>
      </c>
      <c r="J117">
        <v>6.7500609999999999E-3</v>
      </c>
      <c r="K117">
        <v>6.7608720000000002E-3</v>
      </c>
      <c r="L117">
        <v>6.7431790000000002E-3</v>
      </c>
    </row>
    <row r="118" spans="1:12" x14ac:dyDescent="0.35">
      <c r="A118">
        <f t="shared" si="1"/>
        <v>-742.14138793437326</v>
      </c>
      <c r="B118">
        <v>1424.0259470000001</v>
      </c>
      <c r="C118">
        <v>6.3194490000000004E-3</v>
      </c>
      <c r="D118">
        <v>6.3184970000000002E-3</v>
      </c>
      <c r="E118">
        <v>6.3305330000000002E-3</v>
      </c>
      <c r="F118">
        <v>6.3305319999999998E-3</v>
      </c>
      <c r="G118">
        <v>6.338471E-3</v>
      </c>
      <c r="H118">
        <v>6.341452E-3</v>
      </c>
      <c r="I118">
        <v>6.3531009999999999E-3</v>
      </c>
      <c r="J118">
        <v>6.3389309999999999E-3</v>
      </c>
      <c r="K118">
        <v>6.3494370000000003E-3</v>
      </c>
      <c r="L118">
        <v>6.3348270000000003E-3</v>
      </c>
    </row>
    <row r="119" spans="1:12" x14ac:dyDescent="0.35">
      <c r="A119">
        <f t="shared" si="1"/>
        <v>-747.39466530554887</v>
      </c>
      <c r="B119">
        <v>1424.050947</v>
      </c>
      <c r="C119">
        <v>5.9068829999999999E-3</v>
      </c>
      <c r="D119">
        <v>5.9071050000000002E-3</v>
      </c>
      <c r="E119">
        <v>5.9175800000000004E-3</v>
      </c>
      <c r="F119">
        <v>5.9175030000000002E-3</v>
      </c>
      <c r="G119">
        <v>5.9256170000000002E-3</v>
      </c>
      <c r="H119">
        <v>5.9289959999999997E-3</v>
      </c>
      <c r="I119">
        <v>5.9389860000000003E-3</v>
      </c>
      <c r="J119">
        <v>5.9242310000000003E-3</v>
      </c>
      <c r="K119">
        <v>5.9348029999999998E-3</v>
      </c>
      <c r="L119">
        <v>5.9212700000000002E-3</v>
      </c>
    </row>
    <row r="120" spans="1:12" x14ac:dyDescent="0.35">
      <c r="A120">
        <f t="shared" si="1"/>
        <v>-752.64775823163188</v>
      </c>
      <c r="B120">
        <v>1424.075947</v>
      </c>
      <c r="C120">
        <v>5.5009389999999998E-3</v>
      </c>
      <c r="D120">
        <v>5.4994689999999999E-3</v>
      </c>
      <c r="E120">
        <v>5.5074390000000003E-3</v>
      </c>
      <c r="F120">
        <v>5.5117380000000004E-3</v>
      </c>
      <c r="G120">
        <v>5.5156679999999996E-3</v>
      </c>
      <c r="H120">
        <v>5.5186840000000003E-3</v>
      </c>
      <c r="I120">
        <v>5.5274399999999998E-3</v>
      </c>
      <c r="J120">
        <v>5.515158E-3</v>
      </c>
      <c r="K120">
        <v>5.5258069999999998E-3</v>
      </c>
      <c r="L120">
        <v>5.5115889999999999E-3</v>
      </c>
    </row>
    <row r="121" spans="1:12" x14ac:dyDescent="0.35">
      <c r="A121">
        <f t="shared" si="1"/>
        <v>-757.90066672228124</v>
      </c>
      <c r="B121">
        <v>1424.1009469999999</v>
      </c>
      <c r="C121">
        <v>5.1026559999999997E-3</v>
      </c>
      <c r="D121">
        <v>5.1023010000000001E-3</v>
      </c>
      <c r="E121">
        <v>5.1087770000000001E-3</v>
      </c>
      <c r="F121">
        <v>5.1098640000000004E-3</v>
      </c>
      <c r="G121">
        <v>5.1146259999999997E-3</v>
      </c>
      <c r="H121">
        <v>5.1154649999999996E-3</v>
      </c>
      <c r="I121">
        <v>5.1243299999999999E-3</v>
      </c>
      <c r="J121">
        <v>5.1156719999999999E-3</v>
      </c>
      <c r="K121">
        <v>5.1231150000000001E-3</v>
      </c>
      <c r="L121">
        <v>5.1123779999999999E-3</v>
      </c>
    </row>
    <row r="122" spans="1:12" x14ac:dyDescent="0.35">
      <c r="A122">
        <f t="shared" si="1"/>
        <v>-763.15339078722263</v>
      </c>
      <c r="B122">
        <v>1424.125947</v>
      </c>
      <c r="C122">
        <v>4.7208119999999996E-3</v>
      </c>
      <c r="D122">
        <v>4.7190510000000001E-3</v>
      </c>
      <c r="E122">
        <v>4.725918E-3</v>
      </c>
      <c r="F122">
        <v>4.7276310000000004E-3</v>
      </c>
      <c r="G122">
        <v>4.7329499999999997E-3</v>
      </c>
      <c r="H122">
        <v>4.7319229999999999E-3</v>
      </c>
      <c r="I122">
        <v>4.7407259999999998E-3</v>
      </c>
      <c r="J122">
        <v>4.7317330000000001E-3</v>
      </c>
      <c r="K122">
        <v>4.7389629999999997E-3</v>
      </c>
      <c r="L122">
        <v>4.7284099999999997E-3</v>
      </c>
    </row>
    <row r="123" spans="1:12" x14ac:dyDescent="0.35">
      <c r="A123">
        <f t="shared" si="1"/>
        <v>-768.40593043621482</v>
      </c>
      <c r="B123">
        <v>1424.1509470000001</v>
      </c>
      <c r="C123">
        <v>4.3638330000000001E-3</v>
      </c>
      <c r="D123">
        <v>4.3629519999999998E-3</v>
      </c>
      <c r="E123">
        <v>4.3668489999999999E-3</v>
      </c>
      <c r="F123">
        <v>4.3677280000000004E-3</v>
      </c>
      <c r="G123">
        <v>4.3740569999999998E-3</v>
      </c>
      <c r="H123">
        <v>4.3737369999999999E-3</v>
      </c>
      <c r="I123">
        <v>4.3794860000000001E-3</v>
      </c>
      <c r="J123">
        <v>4.3729750000000003E-3</v>
      </c>
      <c r="K123">
        <v>4.3786440000000001E-3</v>
      </c>
      <c r="L123">
        <v>4.3694140000000003E-3</v>
      </c>
    </row>
    <row r="124" spans="1:12" x14ac:dyDescent="0.35">
      <c r="A124">
        <f t="shared" si="1"/>
        <v>-773.65828567888343</v>
      </c>
      <c r="B124">
        <v>1424.175947</v>
      </c>
      <c r="C124">
        <v>4.039089E-3</v>
      </c>
      <c r="D124">
        <v>4.0375580000000001E-3</v>
      </c>
      <c r="E124">
        <v>4.0425599999999997E-3</v>
      </c>
      <c r="F124">
        <v>4.0414819999999999E-3</v>
      </c>
      <c r="G124">
        <v>4.044377E-3</v>
      </c>
      <c r="H124">
        <v>4.046549E-3</v>
      </c>
      <c r="I124">
        <v>4.0502120000000001E-3</v>
      </c>
      <c r="J124">
        <v>4.0446880000000003E-3</v>
      </c>
      <c r="K124">
        <v>4.050367E-3</v>
      </c>
      <c r="L124">
        <v>4.0442990000000003E-3</v>
      </c>
    </row>
    <row r="125" spans="1:12" x14ac:dyDescent="0.35">
      <c r="A125">
        <f t="shared" si="1"/>
        <v>-778.91045652502078</v>
      </c>
      <c r="B125">
        <v>1424.200947</v>
      </c>
      <c r="C125">
        <v>3.7528230000000002E-3</v>
      </c>
      <c r="D125">
        <v>3.7511049999999998E-3</v>
      </c>
      <c r="E125">
        <v>3.7539209999999999E-3</v>
      </c>
      <c r="F125">
        <v>3.7538599999999999E-3</v>
      </c>
      <c r="G125">
        <v>3.7556099999999999E-3</v>
      </c>
      <c r="H125">
        <v>3.7592250000000002E-3</v>
      </c>
      <c r="I125">
        <v>3.7609470000000002E-3</v>
      </c>
      <c r="J125">
        <v>3.75663E-3</v>
      </c>
      <c r="K125">
        <v>3.7606440000000001E-3</v>
      </c>
      <c r="L125">
        <v>3.7560520000000002E-3</v>
      </c>
    </row>
    <row r="126" spans="1:12" x14ac:dyDescent="0.35">
      <c r="A126">
        <f t="shared" si="1"/>
        <v>-784.16244298428558</v>
      </c>
      <c r="B126">
        <v>1424.2259469999999</v>
      </c>
      <c r="C126">
        <v>3.5103650000000001E-3</v>
      </c>
      <c r="D126">
        <v>3.5095619999999999E-3</v>
      </c>
      <c r="E126">
        <v>3.5105520000000001E-3</v>
      </c>
      <c r="F126">
        <v>3.5115229999999999E-3</v>
      </c>
      <c r="G126">
        <v>3.5140420000000002E-3</v>
      </c>
      <c r="H126">
        <v>3.514629E-3</v>
      </c>
      <c r="I126">
        <v>3.5163059999999999E-3</v>
      </c>
      <c r="J126">
        <v>3.5135829999999998E-3</v>
      </c>
      <c r="K126">
        <v>3.515715E-3</v>
      </c>
      <c r="L126">
        <v>3.5120870000000001E-3</v>
      </c>
    </row>
    <row r="127" spans="1:12" x14ac:dyDescent="0.35">
      <c r="A127">
        <f t="shared" si="1"/>
        <v>-789.41424506640351</v>
      </c>
      <c r="B127">
        <v>1424.250947</v>
      </c>
      <c r="C127">
        <v>3.3160529999999998E-3</v>
      </c>
      <c r="D127">
        <v>3.315536E-3</v>
      </c>
      <c r="E127">
        <v>3.317778E-3</v>
      </c>
      <c r="F127">
        <v>3.3171490000000001E-3</v>
      </c>
      <c r="G127">
        <v>3.3187580000000002E-3</v>
      </c>
      <c r="H127">
        <v>3.3196990000000002E-3</v>
      </c>
      <c r="I127">
        <v>3.3215720000000001E-3</v>
      </c>
      <c r="J127">
        <v>3.3181030000000002E-3</v>
      </c>
      <c r="K127">
        <v>3.3205050000000001E-3</v>
      </c>
      <c r="L127">
        <v>3.3174849999999998E-3</v>
      </c>
    </row>
    <row r="128" spans="1:12" x14ac:dyDescent="0.35">
      <c r="A128">
        <f t="shared" si="1"/>
        <v>-794.66586278113346</v>
      </c>
      <c r="B128">
        <v>1424.2759470000001</v>
      </c>
      <c r="C128">
        <v>3.172547E-3</v>
      </c>
      <c r="D128">
        <v>3.1725360000000001E-3</v>
      </c>
      <c r="E128">
        <v>3.1745559999999998E-3</v>
      </c>
      <c r="F128">
        <v>3.1761250000000001E-3</v>
      </c>
      <c r="G128">
        <v>3.1768909999999998E-3</v>
      </c>
      <c r="H128">
        <v>3.1766640000000001E-3</v>
      </c>
      <c r="I128">
        <v>3.1776040000000001E-3</v>
      </c>
      <c r="J128">
        <v>3.175958E-3</v>
      </c>
      <c r="K128">
        <v>3.1774059999999998E-3</v>
      </c>
      <c r="L128">
        <v>3.17417E-3</v>
      </c>
    </row>
    <row r="129" spans="1:12" x14ac:dyDescent="0.35">
      <c r="A129">
        <f t="shared" si="1"/>
        <v>-799.91729613806763</v>
      </c>
      <c r="B129">
        <v>1424.300947</v>
      </c>
      <c r="C129">
        <v>3.0832799999999999E-3</v>
      </c>
      <c r="D129">
        <v>3.082871E-3</v>
      </c>
      <c r="E129">
        <v>3.0837870000000002E-3</v>
      </c>
      <c r="F129">
        <v>3.082825E-3</v>
      </c>
      <c r="G129">
        <v>3.082647E-3</v>
      </c>
      <c r="H129">
        <v>3.0850640000000002E-3</v>
      </c>
      <c r="I129">
        <v>3.0855800000000001E-3</v>
      </c>
      <c r="J129">
        <v>3.082633E-3</v>
      </c>
      <c r="K129">
        <v>3.0841559999999998E-3</v>
      </c>
      <c r="L129">
        <v>3.0842019999999999E-3</v>
      </c>
    </row>
    <row r="130" spans="1:12" x14ac:dyDescent="0.35">
      <c r="A130">
        <f t="shared" si="1"/>
        <v>-805.16854514703164</v>
      </c>
      <c r="B130">
        <v>1424.325947</v>
      </c>
      <c r="C130">
        <v>3.0400929999999998E-3</v>
      </c>
      <c r="D130">
        <v>3.040292E-3</v>
      </c>
      <c r="E130">
        <v>3.0389800000000002E-3</v>
      </c>
      <c r="F130">
        <v>3.0401400000000002E-3</v>
      </c>
      <c r="G130">
        <v>3.0386300000000001E-3</v>
      </c>
      <c r="H130">
        <v>3.04171E-3</v>
      </c>
      <c r="I130">
        <v>3.0413229999999999E-3</v>
      </c>
      <c r="J130">
        <v>3.0401870000000002E-3</v>
      </c>
      <c r="K130">
        <v>3.0408420000000002E-3</v>
      </c>
      <c r="L130">
        <v>3.0400879999999998E-3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M31 Reference Profile</vt:lpstr>
      <vt:lpstr>M33 Reference Profile</vt:lpstr>
      <vt:lpstr>M101 Reference Profile</vt:lpstr>
      <vt:lpstr>M81 Reference Profile</vt:lpstr>
      <vt:lpstr>M74 Reference Profile</vt:lpstr>
      <vt:lpstr>IC10 Reference Profile</vt:lpstr>
      <vt:lpstr>NGC2403 Reference Profile</vt:lpstr>
      <vt:lpstr>Holmberg II Reference Profile</vt:lpstr>
      <vt:lpstr>6Sep24</vt:lpstr>
      <vt:lpstr>Analysis</vt:lpstr>
      <vt:lpstr>plot</vt:lpstr>
      <vt:lpstr>flattened</vt:lpstr>
      <vt:lpstr>compare</vt:lpstr>
      <vt:lpstr>final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Burnfield</dc:creator>
  <cp:lastModifiedBy>Jason Burnfield</cp:lastModifiedBy>
  <dcterms:created xsi:type="dcterms:W3CDTF">2024-03-27T19:09:59Z</dcterms:created>
  <dcterms:modified xsi:type="dcterms:W3CDTF">2024-09-24T18:22:20Z</dcterms:modified>
</cp:coreProperties>
</file>